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hia\Documents\Kathia Planificación 2012\Planificación  inst\Publicación del POI por año\Año 2019\Matrices POI-Presupuesto Inicial P3 Desarrollo Hidroproductivo PARD\"/>
    </mc:Choice>
  </mc:AlternateContent>
  <bookViews>
    <workbookView xWindow="930" yWindow="3600" windowWidth="12000" windowHeight="5220"/>
  </bookViews>
  <sheets>
    <sheet name="POI2019 " sheetId="13" r:id="rId1"/>
    <sheet name="proyectos 2019" sheetId="18" r:id="rId2"/>
    <sheet name="Presupuesto 2016" sheetId="14" state="hidden" r:id="rId3"/>
    <sheet name="POI 2015 Reg Central Oriental" sheetId="9" state="hidden" r:id="rId4"/>
    <sheet name="Presupuesto 2015" sheetId="11" state="hidden" r:id="rId5"/>
    <sheet name="Modificación 2015" sheetId="12" state="hidden" r:id="rId6"/>
    <sheet name="detalle de subpartidas" sheetId="16" state="hidden" r:id="rId7"/>
    <sheet name="acuerdo minuta POI reunion" sheetId="17" state="hidden" r:id="rId8"/>
    <sheet name="Hoja1" sheetId="15" state="hidden" r:id="rId9"/>
  </sheets>
  <definedNames>
    <definedName name="_xlnm._FilterDatabase" localSheetId="6" hidden="1">'detalle de subpartidas'!$A$1:$H$86</definedName>
    <definedName name="_xlnm._FilterDatabase" localSheetId="5" hidden="1">'Modificación 2015'!$B$5:$L$86</definedName>
    <definedName name="_xlnm.Print_Area" localSheetId="0">'POI2019 '!$A$1:$Q$23</definedName>
    <definedName name="R_DET" localSheetId="5">#REF!</definedName>
    <definedName name="R_DET">#REF!</definedName>
    <definedName name="R_Gru1" localSheetId="5">#REF!</definedName>
    <definedName name="R_Gru1">#REF!</definedName>
    <definedName name="R_GRU2" localSheetId="5">#REF!</definedName>
    <definedName name="R_GRU2">#REF!</definedName>
    <definedName name="R_GRU3" localSheetId="5">#REF!</definedName>
    <definedName name="R_GRU3">#REF!</definedName>
    <definedName name="R_MAT" localSheetId="5">#REF!</definedName>
    <definedName name="R_MAT">#REF!</definedName>
    <definedName name="R_Rep" localSheetId="5">#REF!</definedName>
    <definedName name="R_Rep">#REF!</definedName>
    <definedName name="R_TEMP1_DATOS" localSheetId="5">#REF!</definedName>
    <definedName name="R_TEMP1_DATOS">#REF!</definedName>
    <definedName name="R_TEMP2_DATOS" localSheetId="5">#REF!</definedName>
    <definedName name="R_TEMP2_DATOS">#REF!</definedName>
    <definedName name="RC_Cat_CodCia" localSheetId="5">#REF!</definedName>
    <definedName name="RC_Cat_CodCia">#REF!</definedName>
    <definedName name="RC_Cat_CodECat" localSheetId="5">#REF!</definedName>
    <definedName name="RC_Cat_CodECat">#REF!</definedName>
    <definedName name="RC_Cat_Codigo" localSheetId="5">#REF!</definedName>
    <definedName name="RC_Cat_Codigo">#REF!</definedName>
    <definedName name="RC_Cat_CodPer" localSheetId="5">#REF!</definedName>
    <definedName name="RC_Cat_CodPer">#REF!</definedName>
    <definedName name="RC_Cat_Des" localSheetId="5">#REF!</definedName>
    <definedName name="RC_Cat_Des">#REF!</definedName>
    <definedName name="RC_Cat_Inicial" localSheetId="5">#REF!</definedName>
    <definedName name="RC_Cat_Inicial">#REF!</definedName>
    <definedName name="RC_Cat_Inicial_SumaPer" localSheetId="5">#REF!</definedName>
    <definedName name="RC_Cat_Inicial_SumaPer">#REF!</definedName>
    <definedName name="RC_Cat_Tipo" localSheetId="5">#REF!</definedName>
    <definedName name="RC_Cat_Tipo">#REF!</definedName>
    <definedName name="RG_1" localSheetId="5">#REF!</definedName>
    <definedName name="RG_1">#REF!</definedName>
    <definedName name="RG_2" localSheetId="5">#REF!</definedName>
    <definedName name="RG_2">#REF!</definedName>
    <definedName name="RG_3" localSheetId="5">#REF!</definedName>
    <definedName name="RG_3">#REF!</definedName>
    <definedName name="RG_4" localSheetId="5">#REF!</definedName>
    <definedName name="RG_4">#REF!</definedName>
    <definedName name="RG_5" localSheetId="5">#REF!</definedName>
    <definedName name="RG_5">#REF!</definedName>
    <definedName name="RG_6" localSheetId="5">#REF!</definedName>
    <definedName name="RG_6">#REF!</definedName>
    <definedName name="RG_Mat" localSheetId="5">#REF!</definedName>
    <definedName name="RG_Mat">#REF!</definedName>
    <definedName name="RG_Rep" localSheetId="5">#REF!</definedName>
    <definedName name="RG_Rep">#REF!</definedName>
    <definedName name="_xlnm.Print_Titles" localSheetId="0">'POI2019 '!$1:$12</definedName>
  </definedNames>
  <calcPr calcId="152511"/>
</workbook>
</file>

<file path=xl/calcChain.xml><?xml version="1.0" encoding="utf-8"?>
<calcChain xmlns="http://schemas.openxmlformats.org/spreadsheetml/2006/main">
  <c r="N17" i="13" l="1"/>
  <c r="N23" i="13"/>
  <c r="N25" i="13" s="1"/>
  <c r="N33" i="13" s="1"/>
  <c r="K47" i="18" l="1"/>
  <c r="F47" i="18"/>
  <c r="K32" i="18"/>
  <c r="F32" i="18"/>
  <c r="K16" i="18"/>
  <c r="F16" i="18"/>
  <c r="I93" i="14" l="1"/>
  <c r="H26" i="12"/>
  <c r="L88" i="12" l="1"/>
  <c r="J86" i="12"/>
  <c r="I86" i="12"/>
  <c r="K85" i="12"/>
  <c r="K84" i="12"/>
  <c r="K83" i="12"/>
  <c r="K82" i="12"/>
  <c r="K81" i="12"/>
  <c r="K80" i="12"/>
  <c r="K79" i="12"/>
  <c r="K78" i="12"/>
  <c r="K77" i="12"/>
  <c r="H76" i="12"/>
  <c r="K76" i="12" s="1"/>
  <c r="H75" i="12"/>
  <c r="K74" i="12"/>
  <c r="J72" i="12"/>
  <c r="I72" i="12"/>
  <c r="H72" i="12"/>
  <c r="K71" i="12"/>
  <c r="K70" i="12"/>
  <c r="J69" i="12"/>
  <c r="I69" i="12"/>
  <c r="H69" i="12"/>
  <c r="K68" i="12"/>
  <c r="K67" i="12"/>
  <c r="J65" i="12"/>
  <c r="I65" i="12"/>
  <c r="K64" i="12"/>
  <c r="K63" i="12"/>
  <c r="K62" i="12"/>
  <c r="K61" i="12"/>
  <c r="H60" i="12"/>
  <c r="K60" i="12" s="1"/>
  <c r="K59" i="12"/>
  <c r="H58" i="12"/>
  <c r="K58" i="12" s="1"/>
  <c r="K57" i="12"/>
  <c r="J53" i="12"/>
  <c r="I53" i="12"/>
  <c r="H53" i="12"/>
  <c r="K52" i="12"/>
  <c r="K51" i="12"/>
  <c r="J48" i="12"/>
  <c r="I48" i="12"/>
  <c r="K47" i="12"/>
  <c r="K46" i="12"/>
  <c r="H45" i="12"/>
  <c r="K45" i="12" s="1"/>
  <c r="H44" i="12"/>
  <c r="K44" i="12" s="1"/>
  <c r="K43" i="12"/>
  <c r="K42" i="12"/>
  <c r="K41" i="12"/>
  <c r="K40" i="12"/>
  <c r="K39" i="12"/>
  <c r="K38" i="12"/>
  <c r="J36" i="12"/>
  <c r="I36" i="12"/>
  <c r="H36" i="12"/>
  <c r="K35" i="12"/>
  <c r="K36" i="12" s="1"/>
  <c r="J33" i="12"/>
  <c r="I33" i="12"/>
  <c r="H33" i="12"/>
  <c r="K32" i="12"/>
  <c r="K33" i="12" s="1"/>
  <c r="J30" i="12"/>
  <c r="I30" i="12"/>
  <c r="K29" i="12"/>
  <c r="K28" i="12"/>
  <c r="K27" i="12"/>
  <c r="H30" i="12"/>
  <c r="K25" i="12"/>
  <c r="K24" i="12"/>
  <c r="K23" i="12"/>
  <c r="J21" i="12"/>
  <c r="I21" i="12"/>
  <c r="K20" i="12"/>
  <c r="K19" i="12"/>
  <c r="K18" i="12"/>
  <c r="K17" i="12"/>
  <c r="K16" i="12"/>
  <c r="K15" i="12"/>
  <c r="H14" i="12"/>
  <c r="K14" i="12" s="1"/>
  <c r="K13" i="12"/>
  <c r="K12" i="12"/>
  <c r="K11" i="12"/>
  <c r="K10" i="12"/>
  <c r="H9" i="12"/>
  <c r="J7" i="12"/>
  <c r="I7" i="12"/>
  <c r="H7" i="12"/>
  <c r="K6" i="12"/>
  <c r="K5" i="12"/>
  <c r="H21" i="12" l="1"/>
  <c r="K9" i="12"/>
  <c r="H86" i="12"/>
  <c r="K75" i="12"/>
  <c r="K86" i="12" s="1"/>
  <c r="K7" i="12"/>
  <c r="I88" i="12"/>
  <c r="I92" i="12" s="1"/>
  <c r="K65" i="12"/>
  <c r="K72" i="12"/>
  <c r="J88" i="12"/>
  <c r="J92" i="12" s="1"/>
  <c r="K21" i="12"/>
  <c r="K53" i="12"/>
  <c r="K69" i="12"/>
  <c r="K48" i="12"/>
  <c r="H48" i="12"/>
  <c r="H65" i="12"/>
  <c r="K26" i="12"/>
  <c r="K30" i="12" s="1"/>
  <c r="H88" i="12" l="1"/>
  <c r="H92" i="12" s="1"/>
  <c r="K88" i="12"/>
  <c r="K92" i="12" s="1"/>
  <c r="I74" i="11"/>
  <c r="J74" i="11"/>
  <c r="H74" i="11"/>
  <c r="H78" i="11"/>
  <c r="K73" i="11"/>
  <c r="H77" i="11"/>
  <c r="K72" i="11"/>
  <c r="I71" i="11"/>
  <c r="J71" i="11"/>
  <c r="H71" i="11"/>
  <c r="H62" i="11"/>
  <c r="K70" i="11"/>
  <c r="H60" i="11"/>
  <c r="K69" i="11"/>
  <c r="I55" i="11"/>
  <c r="J55" i="11"/>
  <c r="H55" i="11"/>
  <c r="H47" i="11"/>
  <c r="H46" i="11"/>
  <c r="K54" i="11"/>
  <c r="K53" i="11"/>
  <c r="I39" i="11"/>
  <c r="J39" i="11"/>
  <c r="H39" i="11"/>
  <c r="I36" i="11"/>
  <c r="J36" i="11"/>
  <c r="H36" i="11"/>
  <c r="I33" i="11"/>
  <c r="J33" i="11"/>
  <c r="H33" i="11"/>
  <c r="K38" i="11"/>
  <c r="K39" i="11" s="1"/>
  <c r="H26" i="11"/>
  <c r="K35" i="11"/>
  <c r="K36" i="11" s="1"/>
  <c r="K32" i="11"/>
  <c r="K33" i="11" s="1"/>
  <c r="I7" i="11"/>
  <c r="J7" i="11"/>
  <c r="H7" i="11"/>
  <c r="H14" i="11"/>
  <c r="K6" i="11"/>
  <c r="H9" i="11"/>
  <c r="K5" i="11"/>
  <c r="K48" i="11"/>
  <c r="K55" i="11" l="1"/>
  <c r="K71" i="11"/>
  <c r="K74" i="11"/>
  <c r="K7" i="11"/>
  <c r="J88" i="11"/>
  <c r="I88" i="11"/>
  <c r="H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J67" i="11"/>
  <c r="I67" i="11"/>
  <c r="H67" i="11"/>
  <c r="K66" i="11"/>
  <c r="K65" i="11"/>
  <c r="K64" i="11"/>
  <c r="K63" i="11"/>
  <c r="K62" i="11"/>
  <c r="K61" i="11"/>
  <c r="K60" i="11"/>
  <c r="K59" i="11"/>
  <c r="J30" i="11"/>
  <c r="I30" i="11"/>
  <c r="H30" i="11"/>
  <c r="K29" i="11"/>
  <c r="K28" i="11"/>
  <c r="K27" i="11"/>
  <c r="K26" i="11"/>
  <c r="K25" i="11"/>
  <c r="K24" i="11"/>
  <c r="K23" i="11"/>
  <c r="J21" i="11"/>
  <c r="I21" i="11"/>
  <c r="H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J50" i="11"/>
  <c r="I50" i="11"/>
  <c r="H50" i="11"/>
  <c r="K49" i="11"/>
  <c r="K47" i="11"/>
  <c r="K46" i="11"/>
  <c r="K45" i="11"/>
  <c r="K44" i="11"/>
  <c r="K43" i="11"/>
  <c r="K42" i="11"/>
  <c r="K41" i="11"/>
  <c r="K40" i="11"/>
  <c r="J90" i="11" l="1"/>
  <c r="J94" i="11" s="1"/>
  <c r="H90" i="11"/>
  <c r="H94" i="11" s="1"/>
  <c r="I90" i="11"/>
  <c r="I94" i="11" s="1"/>
  <c r="K88" i="11"/>
  <c r="K21" i="11"/>
  <c r="K50" i="11"/>
  <c r="K30" i="11"/>
  <c r="K67" i="11"/>
  <c r="K15" i="9"/>
  <c r="K90" i="11" l="1"/>
  <c r="K94" i="11" s="1"/>
</calcChain>
</file>

<file path=xl/comments1.xml><?xml version="1.0" encoding="utf-8"?>
<comments xmlns="http://schemas.openxmlformats.org/spreadsheetml/2006/main">
  <authors>
    <author>Kathia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cada región debe determinar cuales de estas meta incluirá, esto depende de proyectos y su estado de avance</t>
        </r>
      </text>
    </comment>
    <comment ref="J11" authorId="0" shapeId="0">
      <text>
        <r>
          <rPr>
            <b/>
            <sz val="12"/>
            <color indexed="81"/>
            <rFont val="Tahoma"/>
            <family val="2"/>
          </rPr>
          <t>Kathia:</t>
        </r>
        <r>
          <rPr>
            <sz val="12"/>
            <color indexed="81"/>
            <rFont val="Tahoma"/>
            <family val="2"/>
          </rPr>
          <t xml:space="preserve">
indicar los porcentajes de cumplimiento de la meta según el momento que se estima alcanzar la meta en el año, valorar si es por trimestre, por semestre o anual, el momento de cumplimiento lo define el encargado del proceso</t>
        </r>
      </text>
    </comment>
    <comment ref="C13" authorId="0" shapeId="0">
      <text>
        <r>
          <rPr>
            <b/>
            <sz val="12"/>
            <color indexed="81"/>
            <rFont val="Tahoma"/>
            <family val="2"/>
          </rPr>
          <t>Kathia:</t>
        </r>
        <r>
          <rPr>
            <sz val="12"/>
            <color indexed="81"/>
            <rFont val="Tahoma"/>
            <family val="2"/>
          </rPr>
          <t xml:space="preserve">
Si se tienen más de un proyecto en fase perfil o factibilidad para el 2019 la meta consiste en indicar todos los proyectos a nivel de perfil o factibilidad que de forma efectiva se van a desarrollar en el 2019 con la indicación del respectivo % de avance estimado en cada uno, se debe indicar los nombres de los perfiles o factibilidades y en la columna de observaciones deben indicar de forma clara las actividades que se estima concluir en el año. 
</t>
        </r>
        <r>
          <rPr>
            <sz val="18"/>
            <color indexed="81"/>
            <rFont val="Tahoma"/>
            <family val="2"/>
          </rPr>
          <t>No programó meta de perfil para el 2019</t>
        </r>
      </text>
    </comment>
    <comment ref="O13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Anote los nombres de los proyectos programados, anote los nombres de las actividades que estima ejecutar del perfil, anote posibles factores de riesgo o limitantes que afectarían el logro de la meta, anote supuestos o criterios que considere necesarios de evidenciar para medir el logro de la meta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si se tiene mas de un proyecto se deberá inidicar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si se tiene mas de un proyecto se debera indicar
</t>
        </r>
        <r>
          <rPr>
            <sz val="18"/>
            <color indexed="81"/>
            <rFont val="Tahoma"/>
            <family val="2"/>
          </rPr>
          <t>No programa meta para el 2019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Kathia:
si se tiene mas de un proyecto se debera indicar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la oficina debe señalar si dispondra de proyectos y asignación de tiempo para apoyo tecnico a SUA de proyectos construidos, revisar si la redacción de meta es la correcta, asi se ha expresado en años anteriores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Informe de resultados de funcionamiento del sistema elaborado es el medio para verificar la meta y resultados obtenidos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meta propuesta en reunión del día 18 de junio, indicar si la oficina estará realizando esta meta y deberá indicar a cuales proyectos aplicará la revisión
No programa meta para el 2019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en esta meta se incluyen todas las reuniones y gestiones que hace la oficina con el sector para generar articulación y desarrollar nuevos posibles proyectos, resultado de esa gestión es que se identifican nuevas iniciativas y proyectos</t>
        </r>
      </text>
    </comment>
  </commentList>
</comments>
</file>

<file path=xl/comments2.xml><?xml version="1.0" encoding="utf-8"?>
<comments xmlns="http://schemas.openxmlformats.org/spreadsheetml/2006/main">
  <authors>
    <author>Kathia Hidalgo</author>
    <author>Roberto Spesny Garron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Kathia Hidalgo:</t>
        </r>
        <r>
          <rPr>
            <sz val="9"/>
            <color indexed="81"/>
            <rFont val="Tahoma"/>
            <family val="2"/>
          </rPr>
          <t xml:space="preserve">
se refiere a Tablón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Kathia Hidalgo:</t>
        </r>
        <r>
          <rPr>
            <sz val="9"/>
            <color indexed="81"/>
            <rFont val="Tahoma"/>
            <family val="2"/>
          </rPr>
          <t xml:space="preserve">
proyectos: Cervantes las Aguas (34), San Miguel (15), Llano Grande (65), el Sesteo (44), moder y ampliac Yama (48), y las Joyas (15)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Roberto Spesny Garron:</t>
        </r>
        <r>
          <rPr>
            <sz val="9"/>
            <color indexed="81"/>
            <rFont val="Tahoma"/>
            <family val="2"/>
          </rPr>
          <t xml:space="preserve">
se debio ajustar valor conforme a valor real final estimado de proyc en la región.</t>
        </r>
      </text>
    </comment>
  </commentList>
</comments>
</file>

<file path=xl/sharedStrings.xml><?xml version="1.0" encoding="utf-8"?>
<sst xmlns="http://schemas.openxmlformats.org/spreadsheetml/2006/main" count="1871" uniqueCount="410">
  <si>
    <t>Unidad:</t>
  </si>
  <si>
    <t>Prioridades:</t>
  </si>
  <si>
    <t>Objetivo General</t>
  </si>
  <si>
    <t>Objetivo Específico</t>
  </si>
  <si>
    <t>Meta</t>
  </si>
  <si>
    <t>Indicador</t>
  </si>
  <si>
    <t>Fórmula</t>
  </si>
  <si>
    <t>Unidad de medida</t>
  </si>
  <si>
    <t>Programación avance</t>
  </si>
  <si>
    <t>I</t>
  </si>
  <si>
    <t>II</t>
  </si>
  <si>
    <t>III</t>
  </si>
  <si>
    <t>IV</t>
  </si>
  <si>
    <t>Descripción de la Meta</t>
  </si>
  <si>
    <t>Objetivos Estratégicos:</t>
  </si>
  <si>
    <t>Criterio</t>
  </si>
  <si>
    <t>Perfiles de proyectos elaborados por región</t>
  </si>
  <si>
    <t>Número de Iniciativas identificadas por región</t>
  </si>
  <si>
    <t>Número Perfiles de proyectos elaborados por región</t>
  </si>
  <si>
    <t xml:space="preserve">Unidad </t>
  </si>
  <si>
    <t>Estudios de factibilidad de proyectos de riego y drenaje elaborados</t>
  </si>
  <si>
    <t xml:space="preserve">Número de estudios de factibilidad de proyectos de riego y de drenaje elaborados </t>
  </si>
  <si>
    <t>Unidad</t>
  </si>
  <si>
    <t>Porcentaje</t>
  </si>
  <si>
    <t>Porcentaje de proyectos de riego y drenaje con fuente de financiamiento identificados ingresados al proceso de contratación</t>
  </si>
  <si>
    <t>Número de proyectos de riego y drenaje con fuente de financiamiento identificada ingresada al proceso de contratación/ Número de proyectos con fuente de financiamiento identificados en el periodo</t>
  </si>
  <si>
    <t xml:space="preserve">Porcentaje de riego y drenaje cumplan con el proceso de contratación y se envían para la adjudicación. </t>
  </si>
  <si>
    <t>Número de proyectos que cumple con el proceso de contratación y se envían a adjudicar/Número de proyectos ingresos al proceso de contratación en el periodo</t>
  </si>
  <si>
    <t>Eficacia</t>
  </si>
  <si>
    <t>Ha de cultivo intervenidas con sistema de riego</t>
  </si>
  <si>
    <t>Número de hectáreas de cultivo intervenidas con sistema de riego</t>
  </si>
  <si>
    <t xml:space="preserve">Porcentaje promedio de cumplimiento del plazo de construcción de las obras </t>
  </si>
  <si>
    <t>Calidad</t>
  </si>
  <si>
    <t>Cantidad de acciones de capacitación y apoyo brindadas a los beneficiarios en la gestión realizada/ Cantidad de acciones de capacitación y apoyo programadas en el Plan de Capacitación y Apoyo Técnico del periodo.</t>
  </si>
  <si>
    <t>Porcentaje de reducción promedio de consumo de agua de  modernización de sistema de riego</t>
  </si>
  <si>
    <t>Reportes de seguimiento y control de las metas anuales elaboradas y remitidas por región</t>
  </si>
  <si>
    <t>Número de reportes de seguimiento y control de las metas anuales remitidos por región.</t>
  </si>
  <si>
    <t>Porcentaje de fuentes de financiamiento identificadas por proyecto con estudios de factibilidad programados</t>
  </si>
  <si>
    <t>Porcentaje de acciones de seguimiento y apoyo técnico realizadas en los proyectos programados</t>
  </si>
  <si>
    <t>Cantidad de acciones de seguimiento y apoyo técnico realizadas/ Cantidad de seguimiento y apoyo técnico contenidos en el Plan de Operación</t>
  </si>
  <si>
    <t>Porcentaje de acciones de capacitación a los beneficiarios(as) y apoyo en la gestión realizadas en cada región</t>
  </si>
  <si>
    <r>
      <t>(</t>
    </r>
    <r>
      <rPr>
        <sz val="16"/>
        <color theme="1"/>
        <rFont val="Franklin Gothic Book"/>
        <family val="2"/>
      </rPr>
      <t>∑</t>
    </r>
    <r>
      <rPr>
        <sz val="12"/>
        <color theme="1"/>
        <rFont val="Franklin Gothic Book"/>
        <family val="2"/>
      </rPr>
      <t xml:space="preserve"> DPi/DRi*100)/n
DPi= Días programados
DRi=Días reales invertidos
n=total de obras ejecutadas</t>
    </r>
  </si>
  <si>
    <t>Iniciativas de proyectos identificadas por región</t>
  </si>
  <si>
    <t>Región Central Oriental</t>
  </si>
  <si>
    <r>
      <t>(</t>
    </r>
    <r>
      <rPr>
        <sz val="16"/>
        <color rgb="FFFF0000"/>
        <rFont val="Franklin Gothic Book"/>
        <family val="2"/>
      </rPr>
      <t>∑</t>
    </r>
    <r>
      <rPr>
        <sz val="12"/>
        <color rgb="FFFF0000"/>
        <rFont val="Franklin Gothic Book"/>
        <family val="2"/>
      </rPr>
      <t xml:space="preserve"> DPi/DRi*100)/n
DPi= Días programados
DRi=Días reales invertidos
n=total de obras ejecutadas</t>
    </r>
  </si>
  <si>
    <t>xx</t>
  </si>
  <si>
    <t>Número de proyectos con fuente de financiamiento identificados/ Número de proyectos con estudio de factibilidad y fuente de financiamiento programados a identificar</t>
  </si>
  <si>
    <t>Áreas</t>
  </si>
  <si>
    <t>Riego y Drenaje</t>
  </si>
  <si>
    <t>Plan Operativo Institucional por Unidad 2015</t>
  </si>
  <si>
    <t>Equipo y mobiliario de oficina</t>
  </si>
  <si>
    <t>Maquinaria y equipo diverso</t>
  </si>
  <si>
    <t>Viáticos dentro del país</t>
  </si>
  <si>
    <t>Informes de gestión regional</t>
  </si>
  <si>
    <t>Instalaciones</t>
  </si>
  <si>
    <t>Servicio de energía eléctrica</t>
  </si>
  <si>
    <t>3-01-12-2-000-301</t>
  </si>
  <si>
    <t>1</t>
  </si>
  <si>
    <t>02</t>
  </si>
  <si>
    <t>Servicio de telecomunicaciones</t>
  </si>
  <si>
    <t>04</t>
  </si>
  <si>
    <t>Impresión, encuadernación y otros</t>
  </si>
  <si>
    <t>03</t>
  </si>
  <si>
    <t>Transporte de bienes</t>
  </si>
  <si>
    <t>Servicios generales</t>
  </si>
  <si>
    <t>06</t>
  </si>
  <si>
    <t>Otros servicios de gestión y apoyo</t>
  </si>
  <si>
    <t>3-03-12-2-000-301</t>
  </si>
  <si>
    <t>99</t>
  </si>
  <si>
    <t>Transporte dentro del país</t>
  </si>
  <si>
    <t>05</t>
  </si>
  <si>
    <t>01</t>
  </si>
  <si>
    <t>3-15-12-2-000-301</t>
  </si>
  <si>
    <t>5</t>
  </si>
  <si>
    <t>07</t>
  </si>
  <si>
    <t>Número de hectáreas de cultivo interveni</t>
  </si>
  <si>
    <t>Mant. y rep. de maquinaria y equipo tran</t>
  </si>
  <si>
    <t>3-15-12-2-000-302</t>
  </si>
  <si>
    <t>08</t>
  </si>
  <si>
    <t>3-01-12-0-034-304</t>
  </si>
  <si>
    <t>3-15-12-2-000-304</t>
  </si>
  <si>
    <t>3-03-12-0-034-304</t>
  </si>
  <si>
    <t>2</t>
  </si>
  <si>
    <t>Combustibles y lubricantes</t>
  </si>
  <si>
    <t>"Tintas, pinturas y diluyentes"</t>
  </si>
  <si>
    <t>Repuestos y accesorios</t>
  </si>
  <si>
    <t>Número de Perfiles de proyectos en riego</t>
  </si>
  <si>
    <t>3-01-12-0-035-305</t>
  </si>
  <si>
    <t>3-15-12-2-000-305</t>
  </si>
  <si>
    <t>Número Estudios de factibilidad para pro</t>
  </si>
  <si>
    <t>Alquileres de Edificios, Locales y Terre</t>
  </si>
  <si>
    <t>3-01-12-0-031-307</t>
  </si>
  <si>
    <t>3-15-12-2-000-307</t>
  </si>
  <si>
    <t xml:space="preserve">Número de proyectos de riego y drenaje  </t>
  </si>
  <si>
    <t>3-01-12-0-053-316</t>
  </si>
  <si>
    <t>Mantenimiento de edificios y locales</t>
  </si>
  <si>
    <t>Mant. y rep. equipo y mobiliario oficina</t>
  </si>
  <si>
    <t>Útiles y materiales de limpieza</t>
  </si>
  <si>
    <t>3-15-12-2-000-316</t>
  </si>
  <si>
    <t>Equipo y programas de computo</t>
  </si>
  <si>
    <t>SubTotal</t>
  </si>
  <si>
    <t>12.1. Ejecutar las acciones de identificación, diseño, análisis, inversión, ejecución, operación y seguimiento de proyectos para brindar a los usuarios servicios de riego, drenaje y protección contra inundaciones, que permita el uso y aprovechamiento sostenible del agua en actividades productivas y la solución a problemas de inundación en las distintas regiones del país.</t>
  </si>
  <si>
    <t>12.1.1. Realizar la gestión inicial de los proyectos de riego y de drenaje para identificar las necesidades de los agricultores  y la elaboración de estudios a nivel de perfil</t>
  </si>
  <si>
    <t>12.1.2. Realizar los estudios a nivel de factibilidad y la identificación de posibles fuentes de financiamiento de los proyectos de riego y drenaje identificados para determinar la viabilidad técnica, operativa y financiera necesaria para su implementación</t>
  </si>
  <si>
    <t>12.1.3. Efectuar los procesos de contratación y ejecución de las obras programas para intervenir áreas  con la instalación de infraestructura de riego y ejecución de obras de drenaje que permita atender las necesidades de la población y la producción nacional.</t>
  </si>
  <si>
    <t>12.1.4. Ejecutar el seguimiento, la capacitación y el apoyo técnico a los beneficiarios(as) de los proyectos de construidos y entregados para contribuir con la gestión y desempeño óptimo de los proyectos, así como con el uso eficiente y sostenible del agua.</t>
  </si>
  <si>
    <t>12.1.5. Efectuar la gestión y seguimiento de los productos, objetivos y metas de la Dirección  para detectar la mejora en los procesos y calidad en los servicios</t>
  </si>
  <si>
    <t>12.1.1.2. Que para el 2015 se elaboren 2 perfiles de proyectos en la región.</t>
  </si>
  <si>
    <t>12.1.2.1. Que para el 2015 se elaboren y aprueben  1 estudio de factibilidad  en la región</t>
  </si>
  <si>
    <t>12.1.2.2. Que para el 2015 se identifiquen el 100% de las fuentes de financiamiento de los proyectos con estudio de factibilidad programados y elaborados en el periodo</t>
  </si>
  <si>
    <t>12.1.3.1. Que para el 2015 el 100% de proyectos de riego y drenaje con fuentes de financiamiento identificadas ingresen a la corriente del procesos de contratación.</t>
  </si>
  <si>
    <t>12.1.3.2. Que para el 2015 el 100% de proyectos de riego y drenaje ingresados al proceso de contratación finalicen  y sean enviadas para su adjudicación</t>
  </si>
  <si>
    <t>12.1.3.3. Que para el 2015 se intervenga 221 hectáreas con sistemas de riego</t>
  </si>
  <si>
    <t>12.1.3.4. Que para el 2015 se cumpla en un 100% el plazo de construcción de las obras en los proyectos de riego programados</t>
  </si>
  <si>
    <t>12.1.4.1. Que para el 2015 se realice el 100% de las acciones de seguimiento y apoyo técnico programados en proyectos de riego y de drenaje construidos</t>
  </si>
  <si>
    <t>12.1.4.2. Que para el 2015 se realice el 100% de las acciones  de capacitación y apoyo a la gestión a los beneficiarios(as)  de los proyectos de riego y drenaje construidos en la región conforme al Plan de Capacitación y  Apoyo a los beneficiarios(as) elaborado</t>
  </si>
  <si>
    <t>12.1.5.1. Que para el 2015 se elaboren y apliquen en la región instrumentos de seguimiento y control de las metas anuales</t>
  </si>
  <si>
    <t>12.1.4.3. Que para el 2015 se logre un 10% de reducción  promedio de consumo de agua en los proyectos de modernización de sistemas de riego construidos en la región.</t>
  </si>
  <si>
    <t>3-03-12-2-000-320</t>
  </si>
  <si>
    <t>3-03-12-2-000-321</t>
  </si>
  <si>
    <t>12.1.3.1. Que para el 2015 el 100% de proyectos de riego y/o drenaje con fuentes de financiamiento identificadas ingresen a la corriente del procesos de contratación.</t>
  </si>
  <si>
    <t>12.1.3.2. Que para el 2015 el 100% de proyectos de riego y/o drenaje ingresados al proceso de contratación finalicen  y sean enviadas para su adjudicación</t>
  </si>
  <si>
    <t>3-01-12-0-035-319</t>
  </si>
  <si>
    <t>3-03-12-2-000-322</t>
  </si>
  <si>
    <t>3-01-12-0-034-318</t>
  </si>
  <si>
    <t>3-01-12-0-031-323</t>
  </si>
  <si>
    <t>3-01-12-0-031-324</t>
  </si>
  <si>
    <t>12.1.1.1. Que para el 2015 se identifiquen 2  iniciativas de proyectos por región.</t>
  </si>
  <si>
    <t>12.1.1.1. Que para el 2015 se identifiquen 2 iniciativas de proyectos por región.</t>
  </si>
  <si>
    <t>Modificiación</t>
  </si>
  <si>
    <t>12.1.3.3. Que para el 2015 se intervenga 187 hectáreas con sistemas de riego</t>
  </si>
  <si>
    <t>Presupuesto 2015</t>
  </si>
  <si>
    <t xml:space="preserve"> Sub partida presupuestaria a ser incluida en el Presupuesto 2016.
 Incluya para las metas 2016 otras subpartidas que se  requiera en el presupuesto 2016 y que no están en esta lista </t>
  </si>
  <si>
    <t>Meta 2016</t>
  </si>
  <si>
    <t>codigo</t>
  </si>
  <si>
    <t>Partida</t>
  </si>
  <si>
    <t>Grupo SubPartida</t>
  </si>
  <si>
    <t>SubPartida</t>
  </si>
  <si>
    <t>Bienes y Servicios (Plan Compras)</t>
  </si>
  <si>
    <t>PRESUPUESTO</t>
  </si>
  <si>
    <r>
      <t>12.1.1.1. Que se identifiquen y gestionen</t>
    </r>
    <r>
      <rPr>
        <sz val="12"/>
        <color rgb="FFFF0000"/>
        <rFont val="Franklin Gothic Book"/>
        <family val="2"/>
      </rPr>
      <t xml:space="preserve"> al menos 2</t>
    </r>
    <r>
      <rPr>
        <sz val="12"/>
        <rFont val="Franklin Gothic Book"/>
        <family val="2"/>
      </rPr>
      <t xml:space="preserve"> ideas de proyectos distribuidas por región.</t>
    </r>
  </si>
  <si>
    <t>12.1.1.2. Que se elaboren 2 perfiles de proyectos en la región.</t>
  </si>
  <si>
    <t>12.1.2.2. Que se identifiquen el 100% de las fuentes de financiamiento de los proyectos con estudio de factibilidad programados y elaborados en el periodo</t>
  </si>
  <si>
    <t>12.1.3.1. Que el 100% de proyectos de riego y drenaje con fuentes de financiamiento identificadas ingresen a la corriente del procesos de contratación.</t>
  </si>
  <si>
    <t>12.1.3.4. Que  se cumpla en un 100% el plazo de construcción de las obras en los proyectos de riego programados</t>
  </si>
  <si>
    <t>12.1.5.1. Que  se elaboren y apliquen en la región instrumentos de seguimiento y control de las metas anuales</t>
  </si>
  <si>
    <t>12.1.2.1. Que se elaboren y aprueben  2 estudios de factibilidad  en la región</t>
  </si>
  <si>
    <t>12.1.4.2.  Que  se gestione el 100% de las acciones  de capacitación y apoyo a los beneficiarios(as)  de los proyectos de riego y drenaje construidos en las distintas regiones conforme al Plan de Capacitación y  Apoyo a los beneficiarios(as) elaborado</t>
  </si>
  <si>
    <t>12.1.4.1. Que  se realice el 100% de las acciones de seguimiento y apoyo técnico programados en  2 proyectos de riego y de drenaje construidos</t>
  </si>
  <si>
    <t>12.1.3.3. Que  se intervenga  26 hectáreas con sistemas de riego</t>
  </si>
  <si>
    <t>Instalaciones (incluir y presupuestar según corresponda)</t>
  </si>
  <si>
    <t>NO SE PRESUPUESTA EN EL 2016</t>
  </si>
  <si>
    <t>12.1.4.3. Que para el 2015 se logre un  de reducción  promedio de consumo de agua en los proyectos de modernización de sistemas de riego construidos en la región.</t>
  </si>
  <si>
    <t>Presupuesto 2016</t>
  </si>
  <si>
    <t>La habilitación de infraestructura de riego y drenaje en las distintas regiones del país permitirá una mejor adaptación de los productores y productoras a un contexto de alta competitividad y vulnerabilidad climática.</t>
  </si>
  <si>
    <t>El desarrollo de proyectos de protección contra inundaciones en alianza con la CNE y con otras instituciones permitirá anticipar pérdidas económicas para los productores de zonas climáticamente vulnerables</t>
  </si>
  <si>
    <t>• Fortalecer la estructura y funcionamiento de la Institución para maximizar la eficiencia y la eficacia del accionar institucional.</t>
  </si>
  <si>
    <t>• Mejorar la estrategia de coordinación y gestión institucional con actores públicos y privados para ejercer un liderazgo efectivo que contribuya a un mejor posicionamiento institucional.</t>
  </si>
  <si>
    <t>• Fortalecer la estrategia de posicionamiento estratégico de la Institución para aumentar la generación de valor público en los ámbitos sustantivos institucionales.</t>
  </si>
  <si>
    <t>Sub Total</t>
  </si>
  <si>
    <t>Salarios</t>
  </si>
  <si>
    <t>Total</t>
  </si>
  <si>
    <t>Dirección:</t>
  </si>
  <si>
    <t>Ingeniería y Desarrollo de Proyectos</t>
  </si>
  <si>
    <t>Director:</t>
  </si>
  <si>
    <t>Marvin Coto Hernández</t>
  </si>
  <si>
    <t>Coordinador:</t>
  </si>
  <si>
    <r>
      <t>1.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Franklin Gothic Book"/>
        <family val="2"/>
      </rPr>
      <t>Región Central Oriental</t>
    </r>
    <r>
      <rPr>
        <sz val="12"/>
        <color theme="1"/>
        <rFont val="Franklin Gothic Book"/>
        <family val="2"/>
      </rPr>
      <t xml:space="preserve">: 2 Perfiles: (Proyectos Bonilla y Platanillo), 2 Factibilidades: (Proyectos Quebrada Pavas y Tiribí), </t>
    </r>
    <r>
      <rPr>
        <b/>
        <sz val="12"/>
        <color theme="1"/>
        <rFont val="Franklin Gothic Book"/>
        <family val="2"/>
      </rPr>
      <t>Construcción:</t>
    </r>
    <r>
      <rPr>
        <sz val="12"/>
        <color theme="1"/>
        <rFont val="Franklin Gothic Book"/>
        <family val="2"/>
      </rPr>
      <t xml:space="preserve"> (Proyectos Pilón de azúcar, San Miguel, San Martín, Río Guayabo y construcción de reservorios, este último la meta es un avance de un 60%), </t>
    </r>
    <r>
      <rPr>
        <b/>
        <sz val="12"/>
        <color theme="1"/>
        <rFont val="Franklin Gothic Book"/>
        <family val="2"/>
      </rPr>
      <t>seguimiento</t>
    </r>
    <r>
      <rPr>
        <sz val="12"/>
        <color theme="1"/>
        <rFont val="Franklin Gothic Book"/>
        <family val="2"/>
      </rPr>
      <t>: (proyecto PRZNEC-sector Cervantes) y la gestión regional.</t>
    </r>
  </si>
  <si>
    <t>Minuta taller POI 2018: acuerdos y aspectos analizados</t>
  </si>
  <si>
    <t xml:space="preserve"> Efectuar la gestión, representación y seguimiento de los productos, objetivos y metas de la oficina regional  para detectar la mejora en los procesos y calidad en los servicios</t>
  </si>
  <si>
    <t>Lograr un 10% de reducción  promedio de consumo de agua en los proyectos de modernización de sistemas de riego construidos en la región.</t>
  </si>
  <si>
    <t>Indicadores a considerar para generar información y valorar posteriormente su inclusión</t>
  </si>
  <si>
    <t>Ejecutar el seguimiento, apoyo técnico a los beneficiarios(as) de los proyectos de construidos y entregados para contribuir con la gestión y desempeño óptimo de los proyectos, así como con el uso eficiente y sostenible del agua.</t>
  </si>
  <si>
    <t>Efectuar los procesos de contratación y ejecución de las obras programas para intervenir áreas  con la instalación de infraestructura de riego y ejecución de obras de drenaje que permita atender las necesidades de la población y la producción nacional.</t>
  </si>
  <si>
    <t>Realizar los estudios a nivel de factibilidad y la identificación de posibles fuentes de financiamiento de los proyectos de riego y drenaje identificados para determinar la viabilidad técnica, operativa y financiera necesaria para su implementación</t>
  </si>
  <si>
    <t>Código presupuestario</t>
  </si>
  <si>
    <t>Subpartida</t>
  </si>
  <si>
    <t>Descripción</t>
  </si>
  <si>
    <t>RES_INICIAL</t>
  </si>
  <si>
    <t>R_APROBADAS</t>
  </si>
  <si>
    <t>RESERVAS</t>
  </si>
  <si>
    <t>EJECUTADO</t>
  </si>
  <si>
    <t>DISPONIBLE</t>
  </si>
  <si>
    <t>.00</t>
  </si>
  <si>
    <t>Información</t>
  </si>
  <si>
    <t>Impresión encuadernación y otros</t>
  </si>
  <si>
    <t>Comisiones y gastos por serv. financ.</t>
  </si>
  <si>
    <t>Tintas pinturas y diluyentes</t>
  </si>
  <si>
    <t>Productos de papel cartón e impresos</t>
  </si>
  <si>
    <t>Textiles y vestuarios</t>
  </si>
  <si>
    <t>3-15-12-2-000-346-1-02-02</t>
  </si>
  <si>
    <t>3,000,000.00</t>
  </si>
  <si>
    <t>3-15-12-2-000-346-1-03-03</t>
  </si>
  <si>
    <t>Impresión encuedernación y otros</t>
  </si>
  <si>
    <t>723,394.34</t>
  </si>
  <si>
    <t>3-15-12-2-000-346-1-03-06</t>
  </si>
  <si>
    <t>1,000,000.00</t>
  </si>
  <si>
    <t>3-15-12-2-000-346-1-04-06</t>
  </si>
  <si>
    <t>2,500,000.00</t>
  </si>
  <si>
    <t>3-15-12-2-000-346-1-04-99</t>
  </si>
  <si>
    <t>4,000,000.00</t>
  </si>
  <si>
    <t>3-15-12-2-000-346-1-05-01</t>
  </si>
  <si>
    <t>200,000.00</t>
  </si>
  <si>
    <t>3-15-12-2-000-346-1-08-05</t>
  </si>
  <si>
    <t>Mant. y rep. maquinaria y equipo transp.</t>
  </si>
  <si>
    <t>8,605,000.00</t>
  </si>
  <si>
    <t>3-15-12-2-000-346-1-08-08</t>
  </si>
  <si>
    <t>Mant. y rep. equipo computo y sistemas inf.</t>
  </si>
  <si>
    <t>950,000.00</t>
  </si>
  <si>
    <t>3-15-12-2-000-346-2-01-01</t>
  </si>
  <si>
    <t>4,952,267.59</t>
  </si>
  <si>
    <t>3-15-12-2-000-346-2-01-04</t>
  </si>
  <si>
    <t>1,425,000.00</t>
  </si>
  <si>
    <t>Otros mat. y prod. uso construcción</t>
  </si>
  <si>
    <t>3-15-12-2-000-346-2-04-02</t>
  </si>
  <si>
    <t>8,900,000.00</t>
  </si>
  <si>
    <t>3-15-12-2-000-346-2-99-03</t>
  </si>
  <si>
    <t>1,350,000.00</t>
  </si>
  <si>
    <t>3-15-12-2-000-346-5-01-05</t>
  </si>
  <si>
    <t>1,450,000.00</t>
  </si>
  <si>
    <t>3-15-12-2-000-346-5-01-99</t>
  </si>
  <si>
    <t>2,000,000.00</t>
  </si>
  <si>
    <t>3-15-12-2-000-346-5-02-07</t>
  </si>
  <si>
    <t>275,425,105.34</t>
  </si>
  <si>
    <t>3-15-12-2-000-505-1-03-01</t>
  </si>
  <si>
    <t>65,000.00</t>
  </si>
  <si>
    <t>3-15-12-2-000-505-1-03-03</t>
  </si>
  <si>
    <t>100,000.00</t>
  </si>
  <si>
    <t>3-15-12-2-000-505-1-03-06</t>
  </si>
  <si>
    <t>50,000.00</t>
  </si>
  <si>
    <t>3-15-12-2-000-505-1-05-02</t>
  </si>
  <si>
    <t>750,000.00</t>
  </si>
  <si>
    <t>3-15-12-2-000-505-1-08-05</t>
  </si>
  <si>
    <t>545,000.00</t>
  </si>
  <si>
    <t>3-15-12-2-000-505-1-08-08</t>
  </si>
  <si>
    <t>Mant. y rep. equipo computo y sist. inf.</t>
  </si>
  <si>
    <t>3-15-12-2-000-505-2-01-01</t>
  </si>
  <si>
    <t>3-15-12-2-000-505-2-01-04</t>
  </si>
  <si>
    <t>3-15-12-2-000-505-2-03-99</t>
  </si>
  <si>
    <t>Otros mat. y productos uso construcc.</t>
  </si>
  <si>
    <t>150,000.00</t>
  </si>
  <si>
    <t>3-15-12-2-000-505-2-04-02</t>
  </si>
  <si>
    <t>700,000.00</t>
  </si>
  <si>
    <t>3-15-12-2-000-505-2-99-03</t>
  </si>
  <si>
    <t>3-15-12-2-000-505-5-01-05</t>
  </si>
  <si>
    <t>3-15-12-2-000-505-5-02-07</t>
  </si>
  <si>
    <t>40,940,000.00</t>
  </si>
  <si>
    <t>3-15-12-2-000-507-1-03-03</t>
  </si>
  <si>
    <t>300,000.00</t>
  </si>
  <si>
    <t>3-15-12-2-000-507-1-05-02</t>
  </si>
  <si>
    <t>1,800,000.00</t>
  </si>
  <si>
    <t>3-15-12-2-000-507-1-08-05</t>
  </si>
  <si>
    <t>Mant. y rep. maq. y equipo transp.</t>
  </si>
  <si>
    <t>3-15-12-2-000-507-1-08-08</t>
  </si>
  <si>
    <t>Mant. y rep. equipo computo y sist. infor.</t>
  </si>
  <si>
    <t>3-15-12-2-000-507-2-01-01</t>
  </si>
  <si>
    <t>3-15-12-2-000-507-2-01-04</t>
  </si>
  <si>
    <t>3-15-12-2-000-507-2-04-02</t>
  </si>
  <si>
    <t>3-15-12-2-000-507-2-99-03</t>
  </si>
  <si>
    <t>3-15-12-2-000-507-2-99-04</t>
  </si>
  <si>
    <t>3-15-12-2-000-507-5-02-07</t>
  </si>
  <si>
    <t>78,200,000.00</t>
  </si>
  <si>
    <t>3-15-12-2-000-509-1-03-03</t>
  </si>
  <si>
    <t>76,605.66</t>
  </si>
  <si>
    <t>3-15-12-2-000-509-1-05-02</t>
  </si>
  <si>
    <t>500,000.00</t>
  </si>
  <si>
    <t>3-15-12-2-000-509-1-08-05</t>
  </si>
  <si>
    <t>Mant. y rep. equipo transporte</t>
  </si>
  <si>
    <t>3-15-12-2-000-509-1-08-08</t>
  </si>
  <si>
    <t>3-15-12-2-000-509-2-01-01</t>
  </si>
  <si>
    <t>3-15-12-2-000-509-2-01-04</t>
  </si>
  <si>
    <t>25,000.00</t>
  </si>
  <si>
    <t>3-15-12-2-000-509-2-03-99</t>
  </si>
  <si>
    <t>3-15-12-2-000-509-2-04-02</t>
  </si>
  <si>
    <t>3-15-12-2-000-509-2-99-03</t>
  </si>
  <si>
    <t>3-15-12-2-000-509-5-01-05</t>
  </si>
  <si>
    <t>3-15-12-2-000-509-5-02-07</t>
  </si>
  <si>
    <t>117,998,394.34</t>
  </si>
  <si>
    <t>3-15-12-2-000-511-1-03-03</t>
  </si>
  <si>
    <t>650,000.00</t>
  </si>
  <si>
    <t>3-15-12-2-000-511-1-05-02</t>
  </si>
  <si>
    <t>3,950,000.00</t>
  </si>
  <si>
    <t>3-15-12-2-000-511-1-08-05</t>
  </si>
  <si>
    <t>Maq. y equipo transporte</t>
  </si>
  <si>
    <t>1,300,000.00</t>
  </si>
  <si>
    <t>3-15-12-2-000-511-1-08-08</t>
  </si>
  <si>
    <t>Mant. y rep. equipo computo</t>
  </si>
  <si>
    <t>3-15-12-2-000-511-2-01-01</t>
  </si>
  <si>
    <t>3-15-12-2-000-511-2-01-04</t>
  </si>
  <si>
    <t>675,000.00</t>
  </si>
  <si>
    <t>3-15-12-2-000-511-2-03-99</t>
  </si>
  <si>
    <t>Otros mat. y prod. uso en construcción</t>
  </si>
  <si>
    <t>3-15-12-2-000-511-2-04-02</t>
  </si>
  <si>
    <t>1,550,000.00</t>
  </si>
  <si>
    <t>3-15-12-2-000-511-2-99-03</t>
  </si>
  <si>
    <t>725,000.00</t>
  </si>
  <si>
    <t>3-15-12-2-000-511-5-01-05</t>
  </si>
  <si>
    <t>3-15-12-2-000-511-5-02-07</t>
  </si>
  <si>
    <t>184,000,000.00</t>
  </si>
  <si>
    <t>3,852,988.00</t>
  </si>
  <si>
    <t>180,147,012.00</t>
  </si>
  <si>
    <t>3-15-12-2-000-512-1-03-01</t>
  </si>
  <si>
    <t>1,200,000.00</t>
  </si>
  <si>
    <t>3-15-12-2-000-512-1-03-03</t>
  </si>
  <si>
    <t>250,000.00</t>
  </si>
  <si>
    <t>3-15-12-2-000-512-1-03-06</t>
  </si>
  <si>
    <t>Comisiones y gastos por servicios financ.</t>
  </si>
  <si>
    <t>3-15-12-2-000-512-1-05-02</t>
  </si>
  <si>
    <t>3,500,000.00</t>
  </si>
  <si>
    <t>3-15-12-2-000-512-1-08-05</t>
  </si>
  <si>
    <t>Mant. y rep. maq. y equipo transporte</t>
  </si>
  <si>
    <t>1,500,000.00</t>
  </si>
  <si>
    <t>3-15-12-2-000-512-1-08-08</t>
  </si>
  <si>
    <t>600,000.00</t>
  </si>
  <si>
    <t>3-15-12-2-000-512-2-01-01</t>
  </si>
  <si>
    <t>2,947,732.41</t>
  </si>
  <si>
    <t>3-15-12-2-000-512-2-01-04</t>
  </si>
  <si>
    <t>3-15-12-2-000-512-2-04-02</t>
  </si>
  <si>
    <t>3-15-12-2-000-512-2-99-03</t>
  </si>
  <si>
    <t>Productos papel cartón e impresos</t>
  </si>
  <si>
    <t>3-15-12-2-000-512-2-99-04</t>
  </si>
  <si>
    <t>3-15-12-2-000-512-5-01-05</t>
  </si>
  <si>
    <t>3-15-12-2-000-512-5-02-07</t>
  </si>
  <si>
    <t>219,048,922.80</t>
  </si>
  <si>
    <t>125,000,000.00</t>
  </si>
  <si>
    <t>94,048,922.80</t>
  </si>
  <si>
    <t>3-15-12-2-000-513-1-03-03</t>
  </si>
  <si>
    <t>400,000.00</t>
  </si>
  <si>
    <t>3-15-12-2-000-513-1-05-02</t>
  </si>
  <si>
    <t>1,544,184.39</t>
  </si>
  <si>
    <t>3-15-12-2-000-513-1-08-05</t>
  </si>
  <si>
    <t>3-15-12-2-000-513-1-08-08</t>
  </si>
  <si>
    <t>550,000.00</t>
  </si>
  <si>
    <t>3-15-12-2-000-513-2-01-01</t>
  </si>
  <si>
    <t>1,850,000.00</t>
  </si>
  <si>
    <t>3-15-12-2-000-513-2-01-04</t>
  </si>
  <si>
    <t>425,000.00</t>
  </si>
  <si>
    <t>3-15-12-2-000-513-2-03-99</t>
  </si>
  <si>
    <t>450,000.00</t>
  </si>
  <si>
    <t>3-15-12-2-000-513-2-04-02</t>
  </si>
  <si>
    <t>3-15-12-2-000-513-2-99-03</t>
  </si>
  <si>
    <t>525,000.00</t>
  </si>
  <si>
    <t>3-15-12-2-000-513-5-01-05</t>
  </si>
  <si>
    <t>3-15-12-2-000-513-5-02-07</t>
  </si>
  <si>
    <t>124,200,000.00</t>
  </si>
  <si>
    <t>CUENTA</t>
  </si>
  <si>
    <t>Ejecutar las acciones de identificación, diseño, análisis, inversión, ejecución, operación y seguimiento de proyectos para brindar a los usuarios servicios de riego, drenaje y protección contra inundaciones, que permita el uso y aprovechamiento sostenible del agua en actividades productivas y la solución a problemas de inundación en las distintas regiones del país.</t>
  </si>
  <si>
    <t>Plan Operativo Institucional por Unidad 2019</t>
  </si>
  <si>
    <t>porcentaje</t>
  </si>
  <si>
    <t>Presupuesto
2019</t>
  </si>
  <si>
    <t xml:space="preserve">Observaciones </t>
  </si>
  <si>
    <t>Realizar la gestión inicial de los proyectos de riego y de drenaje para identificar las necesidades de los agricultores, elaborar los estudios a nivel de perfil y gestionar la organización para los proyectos</t>
  </si>
  <si>
    <t>Sumatoria de los días por actividad del estudio de factibilidad realizadas/total de días estimados para la elaboración del Estudio de factibilidad</t>
  </si>
  <si>
    <t>Región</t>
  </si>
  <si>
    <t>Provincia</t>
  </si>
  <si>
    <t>Cantón</t>
  </si>
  <si>
    <t>Distrito</t>
  </si>
  <si>
    <t>Áreas (Ha)</t>
  </si>
  <si>
    <t>Beneficiarios</t>
  </si>
  <si>
    <t>Cultivos</t>
  </si>
  <si>
    <t>fuente</t>
  </si>
  <si>
    <t>Costo Total Estimado 
(millones de  Colones)</t>
  </si>
  <si>
    <t>Estado/ fase actual del Proyecto</t>
  </si>
  <si>
    <t>Proyectos Drenaje 2019</t>
  </si>
  <si>
    <t>Total Ha Drenaje 2019</t>
  </si>
  <si>
    <t>Proyectos Riego 2019</t>
  </si>
  <si>
    <t>Total Ha Riego 2019</t>
  </si>
  <si>
    <t>Lista de Proyectos por Región a ser Finalizados en el 2019</t>
  </si>
  <si>
    <t>Proyectos Prevención o Control de Inundaciones 2019</t>
  </si>
  <si>
    <t>Total 2019</t>
  </si>
  <si>
    <t xml:space="preserve"> Cantidad de nuevas ideas de proyectos identificadas al cierre del (año, trimestre, semestre)</t>
  </si>
  <si>
    <t>Informes de seguimiento y coordinación   con instituciones del sector realizados</t>
  </si>
  <si>
    <t>Número de Informes  realizados</t>
  </si>
  <si>
    <t>unidad</t>
  </si>
  <si>
    <t xml:space="preserve"> Número de  ideas  de nuevos proyectos identificadas</t>
  </si>
  <si>
    <t>Aplicar revisión de la calidad y cantidad de agua captada por la SUA en el proyecto xxxx para identificación de desviaciones en parámetros de sostenibilidad ambiental</t>
  </si>
  <si>
    <t>Cantidad de proyectos con revisión aplicada sobre la calidad y cantidad captada por la SUA al cierre del año</t>
  </si>
  <si>
    <t>Número de proyectos con seguimiento y apoyo técnico a la SUA realizados al cierre del año</t>
  </si>
  <si>
    <t>Número de proyectos con revisión de la calidad y cantidad de agua aplicada al cierre del año</t>
  </si>
  <si>
    <t>Cantidad de proyectos con seguimiento y apoyo tecnico a la SUA realizado al cierre del año</t>
  </si>
  <si>
    <t xml:space="preserve">Esta meta se fundamenta en los Artículos del  1  al 7 del Manual de Porcedimientos para la Gestión de Proyectos de Riego y Drenaje.  " Artículo 1: El SENARA por medio de sus Coordinadores regionales identificará las necesidades u oportunidades de desarrollo de proyectos de riego o drenaje que se originen en su región.  Una vez identificado un proyecto,  el Coordinador regional procederá a abrir un expediente,  donde se incorporarán todos los documentos que se generen".  Permite medir la gestión que realiza durante el periodo  la oficina regional para identificar posibles proyectos de riego y drenaje en las zonas.  </t>
  </si>
  <si>
    <t>Región Pacífico Central</t>
  </si>
  <si>
    <t>Porcentaje de avance obtenido en  la realización de las actividades para la gestión de la organización de los Proyectos San Luis y Santa Fe al cierre del año 2019</t>
  </si>
  <si>
    <t>Proyecto de riego San Luis de Monteverde  y para el proyecto de riego Santa Fe de Cobano se realizarán las siguientes actividades: Conformación de la SUA,Conformar expediente a SETENA,Tramite  de Viabiliad Ambiental a SETENA</t>
  </si>
  <si>
    <t>Lograr 72 % de avance en la realización de las actividades de gestión de financiamiento del proyecto Playón Vasconia al cierre del año 2019</t>
  </si>
  <si>
    <t>Porcentaje de avance obtenido en la realización de las actividades de gestión de financiamiento del proyectoPlayón Vasconia al cierre del año 2019</t>
  </si>
  <si>
    <t xml:space="preserve">02-04 Servicio de telecomunicaciones
 03-03 Impresión, encuadernación y otros
 05-01 Transporte dentro del país
 05-02 Viáticos dentro del país
08-05 Mantenimiento y reparación de equipo de transporte
01 01 Combustibles y lubricantes
 04-02 Repuestos y accesorios
 99-03 Productos de papel, cartón e impresos
 99-05 Utiles y materiales de limpieza
</t>
  </si>
  <si>
    <t>3-01-14-0-031-313</t>
  </si>
  <si>
    <t xml:space="preserve"> 03-03 Impresión, encuadernación y otros
 05-01 Transporte dentro del país
 05-02 Viáticos dentro del país
08-05 Mantenimiento y reparación de equipo de transporte
01 01 Combustibles y lubricantes
 04-02 Repuestos y accesorios
</t>
  </si>
  <si>
    <t>Realizar  el seguimiento y apoyo técnico a la SUA en el proyecto San Rafael Sardinal y San Rafael Ojo de Agua</t>
  </si>
  <si>
    <t xml:space="preserve"> 03-03 Impresión, encuadernación y otros
 05-01 Transporte dentro del país
 05-02 Viáticos dentro del país
08-05 Mantenimiento y reparación de equipo de transporte
01 01 Combustibles y lubricantes
 04-02 Repuestos y accesorios
02-07 Instalaciones</t>
  </si>
  <si>
    <t>Lograr  un 24% de avance en la  gestión de la organización para el proyecto San Luis y en el proyecto Santa Fe al cierre del año 2019.</t>
  </si>
  <si>
    <t>Sumatoria de los días por actividad realizadas en la gestión de la organización /total de (360) días estimados para la gestión  de la organización</t>
  </si>
  <si>
    <t>Sumatoria del total de días por  actividad de la gestión de financiamiento del proyecto Playón Vasconia realizadas/total de días estimados para la gestión de financiamiento del proyecto (360 días)</t>
  </si>
  <si>
    <t>Lograr la identificación de nuevas ideas o iniciativas de proyectos  en la región región al cierre del año.</t>
  </si>
  <si>
    <t>Porcentaje de avance obtenido en la realización de las actividades para la contratación administrativa de los Proyectos  San Rafael Ojo de Agua, San Jerónimo y Río Negro al cierre del primer trimestre del año 2019</t>
  </si>
  <si>
    <t>Sumatoria del  días ejecutados en la realización de las actividades para la contratación administrativa de los Proyectos San Rafael Sardinal, San Rafael Ojo de Agua, San Jerónimo y Río Negro/total de días estimados para la contratación administrativade los Proyectos San Rafael Ojo de Agua, San Jerónimo y Río Negro al cierre del primer trimestre del año 2019.</t>
  </si>
  <si>
    <t>David Solís Rojas</t>
  </si>
  <si>
    <r>
      <t xml:space="preserve">Lograr xxx % de  avance en la realización de las actividades de </t>
    </r>
    <r>
      <rPr>
        <sz val="12"/>
        <color rgb="FFFF0000"/>
        <rFont val="Franklin Gothic Book"/>
        <family val="2"/>
      </rPr>
      <t>(diseño, informe complementario, conclusión del estudio)</t>
    </r>
    <r>
      <rPr>
        <sz val="12"/>
        <rFont val="Franklin Gothic Book"/>
        <family val="2"/>
      </rPr>
      <t xml:space="preserve"> para la elaboración  del Estudio de Factibilidad/Diseño del </t>
    </r>
    <r>
      <rPr>
        <sz val="12"/>
        <color rgb="FFFF0000"/>
        <rFont val="Franklin Gothic Book"/>
        <family val="2"/>
      </rPr>
      <t>Proyecto (1) xxxx y xx % de del Proyecto (2) xxxx al cierre del (año, trimestre, semestre)</t>
    </r>
  </si>
  <si>
    <r>
      <t xml:space="preserve">Porcentaje de avance obtenido en la realización de las actividades de </t>
    </r>
    <r>
      <rPr>
        <sz val="12"/>
        <color rgb="FFFF0000"/>
        <rFont val="Franklin Gothic Book"/>
        <family val="2"/>
      </rPr>
      <t xml:space="preserve">(diseño, informe complementario, conclusión del estudio) </t>
    </r>
    <r>
      <rPr>
        <sz val="12"/>
        <rFont val="Franklin Gothic Book"/>
        <family val="2"/>
      </rPr>
      <t xml:space="preserve">para la elaboración del </t>
    </r>
    <r>
      <rPr>
        <sz val="12"/>
        <color rgb="FFFF0000"/>
        <rFont val="Franklin Gothic Book"/>
        <family val="2"/>
      </rPr>
      <t>Estudio de Factibilidad del Proyecto xxx y del Proyecto xxxx al cierre del (año, trimestre, semestre)</t>
    </r>
  </si>
  <si>
    <t>Sumatoria de los días por actividad realizadas para la elaboración del perfil/total de días estimados para la elaboración del Estudio de Perfil de los Proyectos</t>
  </si>
  <si>
    <t>Realizar la gestión para el seguimiento y coordinación de los proyectos con organizaciones e instituciones</t>
  </si>
  <si>
    <t>Lograr un 100% en la ejecución de las obras de reconstrucción  los proyectos de riego Playón Vasconia, S. Rafael Sardinal, Bajo Caliente</t>
  </si>
  <si>
    <t>Lograr 100 % de avance en la ejecución de las actividades  para la contratación administrativa de los Proyecto San Rafael Ojo de Agua, San Rafael Sardinal, San Jerónimo y Río Negro al cierre del primer trimestre del año 2019.</t>
  </si>
  <si>
    <t xml:space="preserve">Porcentaje de avance obtenido en la realización de las actividades de ejecución de las obras  de reconstrucción de los  Proyectos San Rafael Sardinal, Playón Vasconia y Bajo Caliente  al cierre del cuarto trimestre del año </t>
  </si>
  <si>
    <t xml:space="preserve">Sumatoria de los días por actividad de la ejecución de obras realizadas/ total de días estimados para la ejecución de las obras de reconstrucción de los Proyectos al cierre del año </t>
  </si>
  <si>
    <t xml:space="preserve">Se refiere a ejecutar las siguientes actividades: de  Gestión de la adjudicación y formalización del contrato. Finalizar las contrataciones de los Proyectos de riego San Rafael Sardinal, San Rafael Ojo de Agua, San Jerónimo y Río Negro.  Se refiere a ejecutar las siguientes actividades: de Gestión de Junta Directiva y de la Gestión de la adjudicación y formalización del contrato </t>
  </si>
  <si>
    <t xml:space="preserve">Lograr 27 % de avance en la elaboración de los perfiles de los Proyectos </t>
  </si>
  <si>
    <t>En el informe de presupuesto se indicaron estos perfiles de proyecto: Bocana, Salitral y Coopepuriscal pero estos no corresponden a la Región Pacifico Central por lo que la región debe especificar cuales perfiles son los programados para el 2019</t>
  </si>
  <si>
    <t xml:space="preserve">Porcentaje de avance obtenido en la realización las actividades para la elaboración del perfil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</si>
</sst>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₡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color theme="1"/>
      <name val="Franklin Gothic Book"/>
      <family val="2"/>
    </font>
    <font>
      <sz val="12"/>
      <color rgb="FFFF0000"/>
      <name val="Franklin Gothic Book"/>
      <family val="2"/>
    </font>
    <font>
      <sz val="16"/>
      <color rgb="FFFF0000"/>
      <name val="Franklin Gothic Book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3"/>
      <name val="Arial"/>
      <family val="2"/>
    </font>
    <font>
      <sz val="10"/>
      <color theme="4"/>
      <name val="Arial"/>
      <family val="2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4"/>
      <name val="Arial"/>
      <family val="2"/>
    </font>
    <font>
      <sz val="12"/>
      <name val="Franklin Gothic Book"/>
      <family val="2"/>
    </font>
    <font>
      <sz val="11"/>
      <color rgb="FFFF0000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4"/>
      <color rgb="FF000000"/>
      <name val="Franklin Gothic Book"/>
      <family val="2"/>
    </font>
    <font>
      <b/>
      <sz val="14"/>
      <color rgb="FF44546A"/>
      <name val="Franklin Gothic Book"/>
      <family val="2"/>
    </font>
    <font>
      <b/>
      <sz val="14"/>
      <color rgb="FF000000"/>
      <name val="Franklin Gothic Book"/>
      <family val="2"/>
    </font>
    <font>
      <sz val="22"/>
      <color theme="1"/>
      <name val="Calibri"/>
      <family val="2"/>
      <scheme val="minor"/>
    </font>
    <font>
      <sz val="10"/>
      <color indexed="81"/>
      <name val="Tahoma"/>
      <family val="2"/>
    </font>
    <font>
      <sz val="18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name val="Franklin Gothic Book"/>
      <family val="2"/>
    </font>
    <font>
      <sz val="12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E9EDF4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3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center" vertical="top"/>
    </xf>
    <xf numFmtId="1" fontId="3" fillId="0" borderId="1" xfId="1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vertical="top" wrapText="1"/>
    </xf>
    <xf numFmtId="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9" fontId="3" fillId="0" borderId="3" xfId="0" applyNumberFormat="1" applyFont="1" applyBorder="1" applyAlignment="1">
      <alignment horizontal="center" vertical="top"/>
    </xf>
    <xf numFmtId="9" fontId="11" fillId="0" borderId="1" xfId="0" applyNumberFormat="1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9" fontId="3" fillId="3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0" fillId="3" borderId="0" xfId="0" applyFill="1"/>
    <xf numFmtId="0" fontId="13" fillId="0" borderId="0" xfId="3"/>
    <xf numFmtId="0" fontId="13" fillId="0" borderId="0" xfId="3" applyFill="1" applyBorder="1"/>
    <xf numFmtId="0" fontId="13" fillId="0" borderId="0" xfId="3" applyFill="1" applyBorder="1" applyAlignment="1">
      <alignment horizontal="center"/>
    </xf>
    <xf numFmtId="0" fontId="15" fillId="0" borderId="0" xfId="3" applyFont="1" applyFill="1" applyBorder="1"/>
    <xf numFmtId="49" fontId="13" fillId="0" borderId="1" xfId="3" applyNumberFormat="1" applyFill="1" applyBorder="1"/>
    <xf numFmtId="49" fontId="16" fillId="0" borderId="1" xfId="3" applyNumberFormat="1" applyFont="1" applyFill="1" applyBorder="1"/>
    <xf numFmtId="49" fontId="13" fillId="0" borderId="1" xfId="3" applyNumberFormat="1" applyFill="1" applyBorder="1" applyAlignment="1">
      <alignment horizontal="center"/>
    </xf>
    <xf numFmtId="4" fontId="13" fillId="0" borderId="1" xfId="3" applyNumberFormat="1" applyFill="1" applyBorder="1"/>
    <xf numFmtId="49" fontId="15" fillId="0" borderId="1" xfId="3" applyNumberFormat="1" applyFont="1" applyFill="1" applyBorder="1" applyAlignment="1">
      <alignment vertical="top"/>
    </xf>
    <xf numFmtId="0" fontId="13" fillId="0" borderId="1" xfId="3" applyFill="1" applyBorder="1" applyAlignment="1">
      <alignment vertical="top"/>
    </xf>
    <xf numFmtId="0" fontId="15" fillId="0" borderId="1" xfId="3" applyFont="1" applyFill="1" applyBorder="1" applyAlignment="1">
      <alignment vertical="top"/>
    </xf>
    <xf numFmtId="4" fontId="15" fillId="0" borderId="1" xfId="3" applyNumberFormat="1" applyFont="1" applyFill="1" applyBorder="1" applyAlignment="1">
      <alignment vertical="top"/>
    </xf>
    <xf numFmtId="0" fontId="13" fillId="0" borderId="0" xfId="3" applyFill="1" applyBorder="1" applyAlignment="1">
      <alignment vertical="top"/>
    </xf>
    <xf numFmtId="0" fontId="15" fillId="0" borderId="0" xfId="3" applyFont="1"/>
    <xf numFmtId="0" fontId="17" fillId="0" borderId="0" xfId="3" applyFont="1" applyFill="1" applyBorder="1" applyAlignment="1">
      <alignment horizontal="left" indent="1"/>
    </xf>
    <xf numFmtId="0" fontId="13" fillId="0" borderId="0" xfId="3" applyFill="1" applyBorder="1" applyAlignment="1">
      <alignment wrapText="1"/>
    </xf>
    <xf numFmtId="49" fontId="13" fillId="0" borderId="1" xfId="3" applyNumberFormat="1" applyFill="1" applyBorder="1" applyAlignment="1">
      <alignment wrapText="1"/>
    </xf>
    <xf numFmtId="49" fontId="15" fillId="0" borderId="1" xfId="3" applyNumberFormat="1" applyFont="1" applyFill="1" applyBorder="1" applyAlignment="1">
      <alignment vertical="top" wrapText="1"/>
    </xf>
    <xf numFmtId="0" fontId="13" fillId="0" borderId="0" xfId="3" applyFill="1" applyBorder="1" applyAlignment="1">
      <alignment vertical="top" wrapText="1"/>
    </xf>
    <xf numFmtId="0" fontId="13" fillId="0" borderId="0" xfId="3" applyAlignment="1">
      <alignment wrapText="1"/>
    </xf>
    <xf numFmtId="0" fontId="17" fillId="0" borderId="0" xfId="3" applyFont="1" applyFill="1" applyBorder="1" applyAlignment="1">
      <alignment horizontal="left" wrapText="1"/>
    </xf>
    <xf numFmtId="49" fontId="18" fillId="0" borderId="1" xfId="3" applyNumberFormat="1" applyFont="1" applyFill="1" applyBorder="1" applyAlignment="1">
      <alignment vertical="top" wrapText="1"/>
    </xf>
    <xf numFmtId="0" fontId="13" fillId="0" borderId="1" xfId="3" applyFill="1" applyBorder="1" applyAlignment="1">
      <alignment wrapText="1"/>
    </xf>
    <xf numFmtId="0" fontId="13" fillId="0" borderId="1" xfId="3" applyFill="1" applyBorder="1"/>
    <xf numFmtId="0" fontId="13" fillId="0" borderId="1" xfId="3" applyFill="1" applyBorder="1" applyAlignment="1">
      <alignment horizontal="center"/>
    </xf>
    <xf numFmtId="0" fontId="0" fillId="0" borderId="1" xfId="0" applyFill="1" applyBorder="1" applyAlignment="1">
      <alignment vertical="top"/>
    </xf>
    <xf numFmtId="49" fontId="0" fillId="0" borderId="1" xfId="0" applyNumberFormat="1" applyFill="1" applyBorder="1"/>
    <xf numFmtId="0" fontId="12" fillId="0" borderId="1" xfId="0" applyFont="1" applyFill="1" applyBorder="1" applyAlignment="1">
      <alignment vertical="top" wrapText="1"/>
    </xf>
    <xf numFmtId="0" fontId="13" fillId="0" borderId="1" xfId="3" applyFill="1" applyBorder="1" applyAlignment="1">
      <alignment vertical="top" wrapText="1"/>
    </xf>
    <xf numFmtId="49" fontId="15" fillId="0" borderId="1" xfId="0" applyNumberFormat="1" applyFont="1" applyFill="1" applyBorder="1" applyAlignment="1">
      <alignment vertical="top" wrapText="1"/>
    </xf>
    <xf numFmtId="49" fontId="15" fillId="0" borderId="1" xfId="0" applyNumberFormat="1" applyFont="1" applyFill="1" applyBorder="1" applyAlignment="1">
      <alignment vertical="top"/>
    </xf>
    <xf numFmtId="4" fontId="15" fillId="0" borderId="0" xfId="3" applyNumberFormat="1" applyFont="1" applyFill="1" applyBorder="1" applyAlignment="1">
      <alignment vertical="top"/>
    </xf>
    <xf numFmtId="0" fontId="3" fillId="4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49" fontId="15" fillId="0" borderId="0" xfId="3" applyNumberFormat="1" applyFont="1" applyFill="1" applyBorder="1" applyAlignment="1">
      <alignment vertical="top" wrapText="1"/>
    </xf>
    <xf numFmtId="49" fontId="15" fillId="0" borderId="0" xfId="0" applyNumberFormat="1" applyFont="1" applyFill="1" applyBorder="1" applyAlignment="1">
      <alignment vertical="top"/>
    </xf>
    <xf numFmtId="4" fontId="15" fillId="0" borderId="1" xfId="3" applyNumberFormat="1" applyFont="1" applyFill="1" applyBorder="1"/>
    <xf numFmtId="4" fontId="15" fillId="0" borderId="0" xfId="3" applyNumberFormat="1" applyFont="1"/>
    <xf numFmtId="49" fontId="19" fillId="0" borderId="1" xfId="3" applyNumberFormat="1" applyFont="1" applyFill="1" applyBorder="1" applyAlignment="1">
      <alignment wrapText="1"/>
    </xf>
    <xf numFmtId="0" fontId="20" fillId="0" borderId="1" xfId="0" applyFont="1" applyFill="1" applyBorder="1" applyAlignment="1">
      <alignment vertical="top" wrapText="1"/>
    </xf>
    <xf numFmtId="49" fontId="19" fillId="0" borderId="1" xfId="3" applyNumberFormat="1" applyFont="1" applyFill="1" applyBorder="1"/>
    <xf numFmtId="49" fontId="19" fillId="0" borderId="1" xfId="3" applyNumberFormat="1" applyFont="1" applyFill="1" applyBorder="1" applyAlignment="1">
      <alignment horizontal="center"/>
    </xf>
    <xf numFmtId="4" fontId="19" fillId="0" borderId="1" xfId="3" applyNumberFormat="1" applyFont="1" applyFill="1" applyBorder="1"/>
    <xf numFmtId="0" fontId="19" fillId="0" borderId="0" xfId="3" applyFont="1"/>
    <xf numFmtId="0" fontId="21" fillId="0" borderId="1" xfId="0" applyFont="1" applyFill="1" applyBorder="1" applyAlignment="1">
      <alignment vertical="top"/>
    </xf>
    <xf numFmtId="49" fontId="21" fillId="0" borderId="1" xfId="0" applyNumberFormat="1" applyFont="1" applyFill="1" applyBorder="1"/>
    <xf numFmtId="0" fontId="13" fillId="0" borderId="5" xfId="3" applyFill="1" applyBorder="1" applyAlignment="1">
      <alignment wrapText="1"/>
    </xf>
    <xf numFmtId="0" fontId="0" fillId="0" borderId="5" xfId="0" applyFill="1" applyBorder="1" applyAlignment="1">
      <alignment vertical="top"/>
    </xf>
    <xf numFmtId="49" fontId="21" fillId="0" borderId="5" xfId="0" applyNumberFormat="1" applyFont="1" applyFill="1" applyBorder="1"/>
    <xf numFmtId="49" fontId="19" fillId="0" borderId="5" xfId="3" applyNumberFormat="1" applyFont="1" applyFill="1" applyBorder="1" applyAlignment="1">
      <alignment horizontal="center"/>
    </xf>
    <xf numFmtId="4" fontId="19" fillId="0" borderId="5" xfId="3" applyNumberFormat="1" applyFont="1" applyFill="1" applyBorder="1"/>
    <xf numFmtId="0" fontId="13" fillId="0" borderId="5" xfId="3" applyFill="1" applyBorder="1" applyAlignment="1">
      <alignment vertical="top" wrapText="1"/>
    </xf>
    <xf numFmtId="49" fontId="15" fillId="0" borderId="5" xfId="0" applyNumberFormat="1" applyFont="1" applyFill="1" applyBorder="1" applyAlignment="1">
      <alignment vertical="top" wrapText="1"/>
    </xf>
    <xf numFmtId="49" fontId="16" fillId="0" borderId="5" xfId="3" applyNumberFormat="1" applyFont="1" applyFill="1" applyBorder="1"/>
    <xf numFmtId="0" fontId="13" fillId="0" borderId="5" xfId="3" applyFill="1" applyBorder="1" applyAlignment="1">
      <alignment vertical="top"/>
    </xf>
    <xf numFmtId="49" fontId="22" fillId="0" borderId="1" xfId="0" applyNumberFormat="1" applyFont="1" applyFill="1" applyBorder="1" applyAlignment="1">
      <alignment vertical="top" wrapText="1"/>
    </xf>
    <xf numFmtId="49" fontId="22" fillId="0" borderId="1" xfId="3" applyNumberFormat="1" applyFont="1" applyFill="1" applyBorder="1" applyAlignment="1">
      <alignment vertical="top" wrapText="1"/>
    </xf>
    <xf numFmtId="4" fontId="22" fillId="0" borderId="0" xfId="3" applyNumberFormat="1" applyFont="1" applyFill="1" applyBorder="1" applyAlignment="1">
      <alignment vertical="top"/>
    </xf>
    <xf numFmtId="49" fontId="15" fillId="0" borderId="5" xfId="3" applyNumberFormat="1" applyFont="1" applyFill="1" applyBorder="1" applyAlignment="1">
      <alignment vertical="top" wrapText="1"/>
    </xf>
    <xf numFmtId="49" fontId="18" fillId="0" borderId="5" xfId="3" applyNumberFormat="1" applyFont="1" applyFill="1" applyBorder="1" applyAlignment="1">
      <alignment vertical="top" wrapText="1"/>
    </xf>
    <xf numFmtId="49" fontId="13" fillId="0" borderId="5" xfId="3" applyNumberFormat="1" applyFill="1" applyBorder="1"/>
    <xf numFmtId="0" fontId="15" fillId="0" borderId="5" xfId="3" applyFont="1" applyFill="1" applyBorder="1" applyAlignment="1">
      <alignment vertical="top"/>
    </xf>
    <xf numFmtId="4" fontId="15" fillId="0" borderId="5" xfId="3" applyNumberFormat="1" applyFont="1" applyFill="1" applyBorder="1" applyAlignment="1">
      <alignment vertical="top"/>
    </xf>
    <xf numFmtId="4" fontId="15" fillId="0" borderId="6" xfId="3" applyNumberFormat="1" applyFont="1" applyFill="1" applyBorder="1" applyAlignment="1">
      <alignment vertical="top"/>
    </xf>
    <xf numFmtId="4" fontId="13" fillId="0" borderId="0" xfId="3" applyNumberFormat="1"/>
    <xf numFmtId="43" fontId="19" fillId="0" borderId="0" xfId="4" applyFont="1"/>
    <xf numFmtId="43" fontId="19" fillId="0" borderId="0" xfId="4" applyFont="1" applyFill="1" applyBorder="1" applyAlignment="1">
      <alignment vertical="top"/>
    </xf>
    <xf numFmtId="43" fontId="19" fillId="0" borderId="6" xfId="4" applyFont="1" applyFill="1" applyBorder="1" applyAlignment="1">
      <alignment vertical="top"/>
    </xf>
    <xf numFmtId="43" fontId="19" fillId="5" borderId="0" xfId="4" applyFont="1" applyFill="1"/>
    <xf numFmtId="43" fontId="19" fillId="6" borderId="0" xfId="4" applyFont="1" applyFill="1"/>
    <xf numFmtId="43" fontId="19" fillId="7" borderId="0" xfId="4" applyFont="1" applyFill="1"/>
    <xf numFmtId="43" fontId="19" fillId="2" borderId="0" xfId="4" applyFont="1" applyFill="1"/>
    <xf numFmtId="43" fontId="19" fillId="8" borderId="0" xfId="4" applyFont="1" applyFill="1"/>
    <xf numFmtId="43" fontId="19" fillId="9" borderId="0" xfId="4" applyFont="1" applyFill="1"/>
    <xf numFmtId="43" fontId="19" fillId="9" borderId="0" xfId="4" applyFont="1" applyFill="1" applyBorder="1" applyAlignment="1">
      <alignment vertical="top"/>
    </xf>
    <xf numFmtId="43" fontId="19" fillId="10" borderId="0" xfId="4" applyFont="1" applyFill="1"/>
    <xf numFmtId="43" fontId="19" fillId="10" borderId="0" xfId="4" applyFont="1" applyFill="1" applyBorder="1" applyAlignment="1">
      <alignment vertical="top"/>
    </xf>
    <xf numFmtId="43" fontId="19" fillId="11" borderId="0" xfId="4" applyFont="1" applyFill="1" applyBorder="1" applyAlignment="1">
      <alignment vertical="top"/>
    </xf>
    <xf numFmtId="43" fontId="19" fillId="12" borderId="0" xfId="4" applyFont="1" applyFill="1" applyBorder="1" applyAlignment="1">
      <alignment vertical="top"/>
    </xf>
    <xf numFmtId="43" fontId="19" fillId="12" borderId="0" xfId="4" applyFont="1" applyFill="1"/>
    <xf numFmtId="43" fontId="19" fillId="11" borderId="0" xfId="4" applyFont="1" applyFill="1"/>
    <xf numFmtId="0" fontId="11" fillId="13" borderId="1" xfId="3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13" fillId="15" borderId="1" xfId="3" applyNumberFormat="1" applyFill="1" applyBorder="1" applyAlignment="1">
      <alignment wrapText="1"/>
    </xf>
    <xf numFmtId="49" fontId="16" fillId="15" borderId="1" xfId="3" applyNumberFormat="1" applyFont="1" applyFill="1" applyBorder="1"/>
    <xf numFmtId="49" fontId="13" fillId="15" borderId="1" xfId="3" applyNumberFormat="1" applyFill="1" applyBorder="1" applyAlignment="1">
      <alignment horizontal="center"/>
    </xf>
    <xf numFmtId="4" fontId="13" fillId="15" borderId="1" xfId="3" applyNumberFormat="1" applyFill="1" applyBorder="1"/>
    <xf numFmtId="0" fontId="8" fillId="4" borderId="1" xfId="0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/>
    <xf numFmtId="9" fontId="8" fillId="3" borderId="1" xfId="0" applyNumberFormat="1" applyFont="1" applyFill="1" applyBorder="1" applyAlignment="1">
      <alignment horizontal="justify" vertical="top"/>
    </xf>
    <xf numFmtId="9" fontId="8" fillId="0" borderId="0" xfId="0" applyNumberFormat="1" applyFont="1" applyFill="1" applyBorder="1" applyAlignment="1">
      <alignment horizontal="justify" vertical="top"/>
    </xf>
    <xf numFmtId="0" fontId="24" fillId="0" borderId="0" xfId="0" applyFont="1" applyFill="1" applyBorder="1" applyAlignment="1">
      <alignment horizontal="justify" vertical="top"/>
    </xf>
    <xf numFmtId="0" fontId="0" fillId="0" borderId="0" xfId="0" applyFill="1" applyBorder="1"/>
    <xf numFmtId="0" fontId="3" fillId="0" borderId="13" xfId="0" applyFont="1" applyBorder="1"/>
    <xf numFmtId="0" fontId="3" fillId="0" borderId="7" xfId="0" applyFont="1" applyBorder="1"/>
    <xf numFmtId="0" fontId="3" fillId="0" borderId="12" xfId="0" applyFont="1" applyBorder="1"/>
    <xf numFmtId="0" fontId="4" fillId="0" borderId="0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32" fillId="16" borderId="17" xfId="0" applyFont="1" applyFill="1" applyBorder="1" applyAlignment="1">
      <alignment horizontal="justify" vertical="top" wrapText="1"/>
    </xf>
    <xf numFmtId="0" fontId="32" fillId="19" borderId="19" xfId="0" applyFont="1" applyFill="1" applyBorder="1"/>
    <xf numFmtId="0" fontId="32" fillId="18" borderId="1" xfId="0" applyFont="1" applyFill="1" applyBorder="1" applyAlignment="1">
      <alignment horizontal="center" vertical="center" wrapText="1"/>
    </xf>
    <xf numFmtId="0" fontId="32" fillId="19" borderId="21" xfId="0" applyFont="1" applyFill="1" applyBorder="1"/>
    <xf numFmtId="0" fontId="32" fillId="16" borderId="22" xfId="0" applyFont="1" applyFill="1" applyBorder="1" applyAlignment="1">
      <alignment horizontal="justify" vertical="top" wrapText="1"/>
    </xf>
    <xf numFmtId="0" fontId="32" fillId="19" borderId="23" xfId="0" applyFont="1" applyFill="1" applyBorder="1"/>
    <xf numFmtId="0" fontId="34" fillId="19" borderId="24" xfId="0" applyFont="1" applyFill="1" applyBorder="1" applyAlignment="1">
      <alignment horizontal="right" vertical="top" wrapText="1"/>
    </xf>
    <xf numFmtId="0" fontId="32" fillId="18" borderId="1" xfId="0" applyFont="1" applyFill="1" applyBorder="1" applyAlignment="1">
      <alignment horizontal="justify" vertical="top" wrapText="1"/>
    </xf>
    <xf numFmtId="0" fontId="32" fillId="18" borderId="3" xfId="0" applyFont="1" applyFill="1" applyBorder="1" applyAlignment="1">
      <alignment horizontal="center" vertical="center" wrapText="1"/>
    </xf>
    <xf numFmtId="0" fontId="32" fillId="18" borderId="3" xfId="0" applyFont="1" applyFill="1" applyBorder="1" applyAlignment="1">
      <alignment horizontal="justify" vertical="top" wrapText="1"/>
    </xf>
    <xf numFmtId="0" fontId="32" fillId="18" borderId="29" xfId="0" applyFont="1" applyFill="1" applyBorder="1" applyAlignment="1">
      <alignment horizontal="center" vertical="center" wrapText="1"/>
    </xf>
    <xf numFmtId="0" fontId="32" fillId="18" borderId="25" xfId="0" applyFont="1" applyFill="1" applyBorder="1" applyAlignment="1">
      <alignment horizontal="center" vertical="center" wrapText="1"/>
    </xf>
    <xf numFmtId="0" fontId="32" fillId="18" borderId="25" xfId="0" applyFont="1" applyFill="1" applyBorder="1" applyAlignment="1">
      <alignment horizontal="justify" vertical="top" wrapText="1"/>
    </xf>
    <xf numFmtId="0" fontId="32" fillId="18" borderId="26" xfId="0" applyFont="1" applyFill="1" applyBorder="1" applyAlignment="1">
      <alignment horizontal="center" vertical="center" wrapText="1"/>
    </xf>
    <xf numFmtId="0" fontId="32" fillId="18" borderId="30" xfId="0" applyFont="1" applyFill="1" applyBorder="1" applyAlignment="1">
      <alignment horizontal="center" vertical="center" wrapText="1"/>
    </xf>
    <xf numFmtId="0" fontId="32" fillId="18" borderId="31" xfId="0" applyFont="1" applyFill="1" applyBorder="1" applyAlignment="1">
      <alignment horizontal="center" vertical="center" wrapText="1"/>
    </xf>
    <xf numFmtId="0" fontId="32" fillId="18" borderId="32" xfId="0" applyFont="1" applyFill="1" applyBorder="1" applyAlignment="1">
      <alignment horizontal="center" vertical="center" wrapText="1"/>
    </xf>
    <xf numFmtId="0" fontId="32" fillId="18" borderId="27" xfId="0" applyFont="1" applyFill="1" applyBorder="1" applyAlignment="1">
      <alignment horizontal="center" vertical="center" wrapText="1"/>
    </xf>
    <xf numFmtId="0" fontId="32" fillId="18" borderId="27" xfId="0" applyFont="1" applyFill="1" applyBorder="1" applyAlignment="1">
      <alignment horizontal="justify" vertical="top" wrapText="1"/>
    </xf>
    <xf numFmtId="0" fontId="32" fillId="18" borderId="28" xfId="0" applyFont="1" applyFill="1" applyBorder="1" applyAlignment="1">
      <alignment horizontal="center" vertical="center" wrapText="1"/>
    </xf>
    <xf numFmtId="4" fontId="3" fillId="0" borderId="0" xfId="0" applyNumberFormat="1" applyFont="1" applyBorder="1"/>
    <xf numFmtId="4" fontId="3" fillId="0" borderId="8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38" fillId="0" borderId="0" xfId="0" applyFont="1"/>
    <xf numFmtId="0" fontId="4" fillId="0" borderId="2" xfId="0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4" fontId="3" fillId="0" borderId="10" xfId="0" applyNumberFormat="1" applyFont="1" applyBorder="1" applyAlignment="1">
      <alignment horizontal="left"/>
    </xf>
    <xf numFmtId="0" fontId="4" fillId="0" borderId="4" xfId="0" applyFont="1" applyBorder="1"/>
    <xf numFmtId="0" fontId="4" fillId="0" borderId="6" xfId="0" applyFont="1" applyBorder="1"/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11" xfId="0" applyFont="1" applyBorder="1"/>
    <xf numFmtId="0" fontId="4" fillId="0" borderId="8" xfId="0" applyFont="1" applyFill="1" applyBorder="1"/>
    <xf numFmtId="0" fontId="4" fillId="0" borderId="8" xfId="0" applyFont="1" applyBorder="1"/>
    <xf numFmtId="0" fontId="23" fillId="0" borderId="2" xfId="0" applyFont="1" applyFill="1" applyBorder="1" applyAlignment="1">
      <alignment horizontal="justify" vertical="top" wrapText="1"/>
    </xf>
    <xf numFmtId="49" fontId="23" fillId="0" borderId="2" xfId="0" applyNumberFormat="1" applyFont="1" applyFill="1" applyBorder="1" applyAlignment="1">
      <alignment horizontal="center" vertical="top" wrapText="1"/>
    </xf>
    <xf numFmtId="0" fontId="23" fillId="0" borderId="2" xfId="0" applyFont="1" applyBorder="1" applyAlignment="1">
      <alignment horizontal="justify" vertical="top" wrapText="1"/>
    </xf>
    <xf numFmtId="0" fontId="23" fillId="0" borderId="1" xfId="0" applyFont="1" applyBorder="1" applyAlignment="1">
      <alignment horizontal="justify" vertical="top" wrapText="1"/>
    </xf>
    <xf numFmtId="0" fontId="23" fillId="0" borderId="1" xfId="0" applyFont="1" applyFill="1" applyBorder="1" applyAlignment="1">
      <alignment vertical="top" wrapText="1"/>
    </xf>
    <xf numFmtId="0" fontId="23" fillId="0" borderId="3" xfId="0" applyFont="1" applyFill="1" applyBorder="1" applyAlignment="1">
      <alignment horizontal="justify" vertical="top" wrapText="1"/>
    </xf>
    <xf numFmtId="0" fontId="23" fillId="0" borderId="1" xfId="0" applyFont="1" applyBorder="1" applyAlignment="1">
      <alignment vertical="top" wrapText="1"/>
    </xf>
    <xf numFmtId="0" fontId="23" fillId="0" borderId="4" xfId="0" applyFont="1" applyFill="1" applyBorder="1" applyAlignment="1">
      <alignment horizontal="justify" vertical="top" wrapText="1"/>
    </xf>
    <xf numFmtId="0" fontId="23" fillId="0" borderId="14" xfId="0" applyFont="1" applyBorder="1" applyAlignment="1">
      <alignment vertical="top" wrapText="1"/>
    </xf>
    <xf numFmtId="0" fontId="23" fillId="0" borderId="14" xfId="0" applyFont="1" applyBorder="1" applyAlignment="1">
      <alignment horizontal="justify" vertical="top" wrapText="1"/>
    </xf>
    <xf numFmtId="0" fontId="23" fillId="0" borderId="1" xfId="0" applyFont="1" applyBorder="1"/>
    <xf numFmtId="0" fontId="38" fillId="0" borderId="0" xfId="0" applyFont="1" applyBorder="1"/>
    <xf numFmtId="0" fontId="40" fillId="0" borderId="0" xfId="0" applyFont="1" applyFill="1" applyBorder="1"/>
    <xf numFmtId="0" fontId="40" fillId="0" borderId="0" xfId="0" applyFont="1" applyBorder="1"/>
    <xf numFmtId="4" fontId="38" fillId="0" borderId="0" xfId="0" applyNumberFormat="1" applyFont="1"/>
    <xf numFmtId="0" fontId="23" fillId="0" borderId="6" xfId="0" applyFont="1" applyBorder="1"/>
    <xf numFmtId="0" fontId="39" fillId="0" borderId="1" xfId="0" applyFont="1" applyBorder="1"/>
    <xf numFmtId="0" fontId="38" fillId="0" borderId="0" xfId="0" applyFont="1" applyFill="1"/>
    <xf numFmtId="0" fontId="39" fillId="0" borderId="1" xfId="0" applyFont="1" applyBorder="1" applyAlignment="1">
      <alignment horizontal="justify" vertical="top"/>
    </xf>
    <xf numFmtId="0" fontId="4" fillId="0" borderId="1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9" fillId="0" borderId="8" xfId="0" applyFont="1" applyBorder="1" applyAlignment="1">
      <alignment horizontal="right"/>
    </xf>
    <xf numFmtId="0" fontId="23" fillId="0" borderId="1" xfId="0" applyFont="1" applyFill="1" applyBorder="1" applyAlignment="1">
      <alignment horizontal="right" vertical="top" wrapText="1"/>
    </xf>
    <xf numFmtId="1" fontId="23" fillId="0" borderId="1" xfId="1" applyNumberFormat="1" applyFont="1" applyFill="1" applyBorder="1" applyAlignment="1">
      <alignment horizontal="right" vertical="top"/>
    </xf>
    <xf numFmtId="9" fontId="23" fillId="0" borderId="1" xfId="0" applyNumberFormat="1" applyFont="1" applyFill="1" applyBorder="1" applyAlignment="1">
      <alignment horizontal="right" vertical="top" wrapText="1"/>
    </xf>
    <xf numFmtId="4" fontId="23" fillId="0" borderId="1" xfId="0" applyNumberFormat="1" applyFont="1" applyFill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 vertical="top"/>
    </xf>
    <xf numFmtId="4" fontId="13" fillId="0" borderId="1" xfId="0" applyNumberFormat="1" applyFont="1" applyFill="1" applyBorder="1"/>
    <xf numFmtId="0" fontId="23" fillId="0" borderId="3" xfId="0" applyFont="1" applyFill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23" fillId="0" borderId="1" xfId="0" applyFont="1" applyFill="1" applyBorder="1" applyAlignment="1">
      <alignment horizontal="justify" vertical="top"/>
    </xf>
    <xf numFmtId="9" fontId="23" fillId="0" borderId="1" xfId="0" applyNumberFormat="1" applyFont="1" applyFill="1" applyBorder="1" applyAlignment="1">
      <alignment horizontal="right" vertical="top"/>
    </xf>
    <xf numFmtId="164" fontId="23" fillId="0" borderId="2" xfId="0" applyNumberFormat="1" applyFont="1" applyFill="1" applyBorder="1" applyAlignment="1">
      <alignment horizontal="right" vertical="top" wrapText="1"/>
    </xf>
    <xf numFmtId="0" fontId="23" fillId="0" borderId="2" xfId="0" applyFont="1" applyFill="1" applyBorder="1" applyAlignment="1">
      <alignment horizontal="justify" vertical="top"/>
    </xf>
    <xf numFmtId="0" fontId="23" fillId="0" borderId="2" xfId="0" applyFont="1" applyFill="1" applyBorder="1" applyAlignment="1">
      <alignment horizontal="right" vertical="top"/>
    </xf>
    <xf numFmtId="0" fontId="23" fillId="0" borderId="2" xfId="0" applyFont="1" applyFill="1" applyBorder="1" applyAlignment="1">
      <alignment vertical="top" wrapText="1"/>
    </xf>
    <xf numFmtId="0" fontId="38" fillId="0" borderId="1" xfId="0" applyFont="1" applyFill="1" applyBorder="1"/>
    <xf numFmtId="49" fontId="23" fillId="0" borderId="2" xfId="0" applyNumberFormat="1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right" vertical="top"/>
    </xf>
    <xf numFmtId="0" fontId="23" fillId="0" borderId="3" xfId="0" applyFont="1" applyFill="1" applyBorder="1" applyAlignment="1">
      <alignment horizontal="center" vertical="top" wrapText="1"/>
    </xf>
    <xf numFmtId="49" fontId="23" fillId="0" borderId="3" xfId="0" applyNumberFormat="1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right" vertical="top"/>
    </xf>
    <xf numFmtId="9" fontId="23" fillId="0" borderId="4" xfId="0" applyNumberFormat="1" applyFont="1" applyFill="1" applyBorder="1" applyAlignment="1">
      <alignment horizontal="right" vertical="top" wrapText="1"/>
    </xf>
    <xf numFmtId="49" fontId="23" fillId="0" borderId="1" xfId="0" applyNumberFormat="1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justify" vertical="top" wrapText="1"/>
    </xf>
    <xf numFmtId="0" fontId="2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0" fontId="3" fillId="0" borderId="1" xfId="0" applyFont="1" applyFill="1" applyBorder="1" applyAlignment="1">
      <alignment horizontal="justify" vertical="top" wrapText="1"/>
    </xf>
    <xf numFmtId="164" fontId="2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23" fillId="0" borderId="13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23" fillId="0" borderId="2" xfId="0" applyFont="1" applyBorder="1" applyAlignment="1">
      <alignment horizontal="justify" vertical="top" wrapText="1"/>
    </xf>
    <xf numFmtId="0" fontId="23" fillId="0" borderId="3" xfId="0" applyFont="1" applyBorder="1" applyAlignment="1">
      <alignment horizontal="justify" vertical="top" wrapText="1"/>
    </xf>
    <xf numFmtId="0" fontId="23" fillId="0" borderId="2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33" fillId="17" borderId="15" xfId="0" applyFont="1" applyFill="1" applyBorder="1" applyAlignment="1">
      <alignment horizontal="center" vertical="center" wrapText="1"/>
    </xf>
    <xf numFmtId="0" fontId="33" fillId="17" borderId="18" xfId="0" applyFont="1" applyFill="1" applyBorder="1" applyAlignment="1">
      <alignment horizontal="center" vertical="center" wrapText="1"/>
    </xf>
    <xf numFmtId="0" fontId="32" fillId="16" borderId="15" xfId="0" applyFont="1" applyFill="1" applyBorder="1" applyAlignment="1">
      <alignment horizontal="center" vertical="center" wrapText="1"/>
    </xf>
    <xf numFmtId="0" fontId="32" fillId="16" borderId="16" xfId="0" applyFont="1" applyFill="1" applyBorder="1" applyAlignment="1">
      <alignment horizontal="center" vertical="center" wrapText="1"/>
    </xf>
    <xf numFmtId="0" fontId="33" fillId="17" borderId="16" xfId="0" applyFont="1" applyFill="1" applyBorder="1" applyAlignment="1">
      <alignment horizontal="center" vertical="center" wrapText="1"/>
    </xf>
    <xf numFmtId="0" fontId="33" fillId="17" borderId="25" xfId="0" applyFont="1" applyFill="1" applyBorder="1" applyAlignment="1">
      <alignment horizontal="center" vertical="center" wrapText="1"/>
    </xf>
    <xf numFmtId="0" fontId="33" fillId="17" borderId="27" xfId="0" applyFont="1" applyFill="1" applyBorder="1" applyAlignment="1">
      <alignment horizontal="center" vertical="center" wrapText="1"/>
    </xf>
    <xf numFmtId="0" fontId="33" fillId="17" borderId="26" xfId="0" applyFont="1" applyFill="1" applyBorder="1" applyAlignment="1">
      <alignment horizontal="center" vertical="center" wrapText="1"/>
    </xf>
    <xf numFmtId="0" fontId="33" fillId="17" borderId="28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3" fillId="17" borderId="20" xfId="0" applyFont="1" applyFill="1" applyBorder="1" applyAlignment="1">
      <alignment horizontal="center" vertical="center" wrapText="1"/>
    </xf>
    <xf numFmtId="0" fontId="33" fillId="17" borderId="23" xfId="0" applyFont="1" applyFill="1" applyBorder="1" applyAlignment="1">
      <alignment horizontal="center" vertical="center" wrapText="1"/>
    </xf>
    <xf numFmtId="49" fontId="14" fillId="0" borderId="0" xfId="3" applyNumberFormat="1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2" xfId="3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Q33"/>
  <sheetViews>
    <sheetView showGridLines="0" tabSelected="1" topLeftCell="F14" zoomScale="75" zoomScaleNormal="75" workbookViewId="0">
      <selection activeCell="Q14" sqref="Q14:Q16"/>
    </sheetView>
  </sheetViews>
  <sheetFormatPr baseColWidth="10" defaultRowHeight="16.5" x14ac:dyDescent="0.3"/>
  <cols>
    <col min="1" max="1" width="32.28515625" style="159" customWidth="1"/>
    <col min="2" max="2" width="43.7109375" style="159" customWidth="1"/>
    <col min="3" max="3" width="43.5703125" style="192" customWidth="1"/>
    <col min="4" max="4" width="17.5703125" style="159" hidden="1" customWidth="1"/>
    <col min="5" max="5" width="44" style="159" hidden="1" customWidth="1"/>
    <col min="6" max="6" width="48.28515625" style="159" customWidth="1"/>
    <col min="7" max="7" width="63.7109375" style="159" customWidth="1"/>
    <col min="8" max="8" width="10.28515625" style="159" customWidth="1"/>
    <col min="9" max="9" width="13.85546875" style="159" customWidth="1"/>
    <col min="10" max="10" width="8.28515625" style="159" customWidth="1"/>
    <col min="11" max="11" width="10.85546875" style="159" customWidth="1"/>
    <col min="12" max="12" width="12.85546875" style="159" customWidth="1"/>
    <col min="13" max="13" width="8.42578125" style="159" customWidth="1"/>
    <col min="14" max="14" width="42.140625" style="189" customWidth="1"/>
    <col min="15" max="15" width="65.42578125" style="5" customWidth="1"/>
    <col min="16" max="16384" width="11.42578125" style="159"/>
  </cols>
  <sheetData>
    <row r="1" spans="1:17" x14ac:dyDescent="0.3">
      <c r="A1" s="225" t="s">
        <v>347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7" x14ac:dyDescent="0.25">
      <c r="A2" s="119" t="s">
        <v>1</v>
      </c>
      <c r="B2" s="226" t="s">
        <v>154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1:17" x14ac:dyDescent="0.25">
      <c r="A3" s="120"/>
      <c r="B3" s="228" t="s">
        <v>155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</row>
    <row r="4" spans="1:17" x14ac:dyDescent="0.3">
      <c r="A4" s="119" t="s">
        <v>14</v>
      </c>
      <c r="B4" s="230" t="s">
        <v>156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1"/>
    </row>
    <row r="5" spans="1:17" x14ac:dyDescent="0.3">
      <c r="A5" s="121"/>
      <c r="B5" s="234" t="s">
        <v>157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5"/>
    </row>
    <row r="6" spans="1:17" x14ac:dyDescent="0.3">
      <c r="A6" s="120"/>
      <c r="B6" s="232" t="s">
        <v>158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3"/>
    </row>
    <row r="7" spans="1:17" x14ac:dyDescent="0.3">
      <c r="A7" s="160" t="s">
        <v>162</v>
      </c>
      <c r="B7" s="161" t="s">
        <v>163</v>
      </c>
      <c r="C7" s="162"/>
      <c r="D7" s="163"/>
      <c r="E7" s="163"/>
      <c r="F7" s="194" t="s">
        <v>164</v>
      </c>
      <c r="G7" s="236" t="s">
        <v>165</v>
      </c>
      <c r="H7" s="236"/>
      <c r="I7" s="122"/>
      <c r="J7" s="164"/>
      <c r="K7" s="164"/>
      <c r="L7" s="164"/>
      <c r="M7" s="164"/>
      <c r="N7" s="165"/>
      <c r="O7" s="129"/>
    </row>
    <row r="8" spans="1:17" x14ac:dyDescent="0.3">
      <c r="A8" s="166" t="s">
        <v>0</v>
      </c>
      <c r="B8" s="167" t="s">
        <v>381</v>
      </c>
      <c r="C8" s="168"/>
      <c r="D8" s="169"/>
      <c r="E8" s="169"/>
      <c r="F8" s="195"/>
      <c r="G8" s="170"/>
      <c r="H8" s="118"/>
      <c r="I8" s="123"/>
      <c r="J8" s="123"/>
      <c r="K8" s="123"/>
      <c r="L8" s="123"/>
      <c r="M8" s="123"/>
      <c r="N8" s="156"/>
      <c r="O8" s="130"/>
    </row>
    <row r="9" spans="1:17" x14ac:dyDescent="0.3">
      <c r="A9" s="171" t="s">
        <v>47</v>
      </c>
      <c r="B9" s="172" t="s">
        <v>48</v>
      </c>
      <c r="C9" s="173"/>
      <c r="D9" s="174"/>
      <c r="E9" s="174"/>
      <c r="F9" s="196" t="s">
        <v>166</v>
      </c>
      <c r="G9" s="237" t="s">
        <v>397</v>
      </c>
      <c r="H9" s="237"/>
      <c r="I9" s="117"/>
      <c r="J9" s="124"/>
      <c r="K9" s="124"/>
      <c r="L9" s="124"/>
      <c r="M9" s="124"/>
      <c r="N9" s="157"/>
      <c r="O9" s="131"/>
    </row>
    <row r="10" spans="1:17" ht="16.5" customHeight="1" x14ac:dyDescent="0.3">
      <c r="A10" s="240" t="s">
        <v>2</v>
      </c>
      <c r="B10" s="240" t="s">
        <v>3</v>
      </c>
      <c r="C10" s="242" t="s">
        <v>4</v>
      </c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38" t="s">
        <v>349</v>
      </c>
      <c r="O10" s="240" t="s">
        <v>350</v>
      </c>
    </row>
    <row r="11" spans="1:17" ht="45.75" customHeight="1" x14ac:dyDescent="0.25">
      <c r="A11" s="241"/>
      <c r="B11" s="241"/>
      <c r="C11" s="241" t="s">
        <v>13</v>
      </c>
      <c r="D11" s="241" t="s">
        <v>175</v>
      </c>
      <c r="E11" s="241" t="s">
        <v>176</v>
      </c>
      <c r="F11" s="241" t="s">
        <v>5</v>
      </c>
      <c r="G11" s="241" t="s">
        <v>6</v>
      </c>
      <c r="H11" s="241" t="s">
        <v>15</v>
      </c>
      <c r="I11" s="241" t="s">
        <v>7</v>
      </c>
      <c r="J11" s="241" t="s">
        <v>8</v>
      </c>
      <c r="K11" s="241"/>
      <c r="L11" s="241"/>
      <c r="M11" s="241"/>
      <c r="N11" s="239"/>
      <c r="O11" s="241"/>
    </row>
    <row r="12" spans="1:17" ht="28.5" customHeight="1" x14ac:dyDescent="0.25">
      <c r="A12" s="241"/>
      <c r="B12" s="241"/>
      <c r="C12" s="241"/>
      <c r="D12" s="241"/>
      <c r="E12" s="241"/>
      <c r="F12" s="241"/>
      <c r="G12" s="241"/>
      <c r="H12" s="241"/>
      <c r="I12" s="241"/>
      <c r="J12" s="158" t="s">
        <v>9</v>
      </c>
      <c r="K12" s="158" t="s">
        <v>10</v>
      </c>
      <c r="L12" s="158" t="s">
        <v>11</v>
      </c>
      <c r="M12" s="158" t="s">
        <v>12</v>
      </c>
      <c r="N12" s="239"/>
      <c r="O12" s="241"/>
    </row>
    <row r="13" spans="1:17" ht="84" customHeight="1" x14ac:dyDescent="0.25">
      <c r="A13" s="243" t="s">
        <v>346</v>
      </c>
      <c r="B13" s="243" t="s">
        <v>351</v>
      </c>
      <c r="C13" s="175" t="s">
        <v>407</v>
      </c>
      <c r="D13" s="175"/>
      <c r="E13" s="176"/>
      <c r="F13" s="175" t="s">
        <v>409</v>
      </c>
      <c r="G13" s="206" t="s">
        <v>400</v>
      </c>
      <c r="H13" s="206" t="s">
        <v>28</v>
      </c>
      <c r="I13" s="206" t="s">
        <v>348</v>
      </c>
      <c r="J13" s="206"/>
      <c r="K13" s="206"/>
      <c r="L13" s="206"/>
      <c r="M13" s="207">
        <v>0.27</v>
      </c>
      <c r="N13" s="208">
        <v>210000</v>
      </c>
      <c r="O13" s="178" t="s">
        <v>408</v>
      </c>
    </row>
    <row r="14" spans="1:17" ht="67.5" customHeight="1" x14ac:dyDescent="0.25">
      <c r="A14" s="244"/>
      <c r="B14" s="245"/>
      <c r="C14" s="175" t="s">
        <v>391</v>
      </c>
      <c r="D14" s="175" t="s">
        <v>387</v>
      </c>
      <c r="E14" s="176" t="s">
        <v>388</v>
      </c>
      <c r="F14" s="175" t="s">
        <v>382</v>
      </c>
      <c r="G14" s="206" t="s">
        <v>392</v>
      </c>
      <c r="H14" s="206" t="s">
        <v>28</v>
      </c>
      <c r="I14" s="206" t="s">
        <v>348</v>
      </c>
      <c r="J14" s="207">
        <v>0.06</v>
      </c>
      <c r="K14" s="207">
        <v>0.06</v>
      </c>
      <c r="L14" s="207">
        <v>0.06</v>
      </c>
      <c r="M14" s="207">
        <v>0.06</v>
      </c>
      <c r="N14" s="208">
        <v>600000</v>
      </c>
      <c r="O14" s="178" t="s">
        <v>383</v>
      </c>
      <c r="Q14" s="192"/>
    </row>
    <row r="15" spans="1:17" ht="80.25" hidden="1" customHeight="1" x14ac:dyDescent="0.25">
      <c r="A15" s="244"/>
      <c r="B15" s="246" t="s">
        <v>174</v>
      </c>
      <c r="C15" s="175" t="s">
        <v>398</v>
      </c>
      <c r="D15" s="175"/>
      <c r="E15" s="176"/>
      <c r="F15" s="175" t="s">
        <v>399</v>
      </c>
      <c r="G15" s="209" t="s">
        <v>352</v>
      </c>
      <c r="H15" s="209" t="s">
        <v>28</v>
      </c>
      <c r="I15" s="209" t="s">
        <v>348</v>
      </c>
      <c r="J15" s="210"/>
      <c r="K15" s="210"/>
      <c r="L15" s="210"/>
      <c r="M15" s="198"/>
      <c r="N15" s="208"/>
      <c r="O15" s="178"/>
      <c r="Q15" s="192"/>
    </row>
    <row r="16" spans="1:17" ht="103.5" customHeight="1" x14ac:dyDescent="0.25">
      <c r="A16" s="244"/>
      <c r="B16" s="247"/>
      <c r="C16" s="211" t="s">
        <v>384</v>
      </c>
      <c r="D16" s="212" t="s">
        <v>387</v>
      </c>
      <c r="E16" s="213" t="s">
        <v>388</v>
      </c>
      <c r="F16" s="175" t="s">
        <v>385</v>
      </c>
      <c r="G16" s="209" t="s">
        <v>393</v>
      </c>
      <c r="H16" s="212"/>
      <c r="I16" s="212"/>
      <c r="J16" s="214"/>
      <c r="K16" s="214"/>
      <c r="L16" s="214"/>
      <c r="M16" s="199">
        <v>0.72</v>
      </c>
      <c r="N16" s="208">
        <v>210000</v>
      </c>
      <c r="O16" s="178"/>
      <c r="Q16" s="192"/>
    </row>
    <row r="17" spans="1:15" ht="106.5" customHeight="1" x14ac:dyDescent="0.25">
      <c r="A17" s="244"/>
      <c r="B17" s="205" t="s">
        <v>173</v>
      </c>
      <c r="C17" s="179" t="s">
        <v>403</v>
      </c>
      <c r="D17" s="215"/>
      <c r="E17" s="216"/>
      <c r="F17" s="175" t="s">
        <v>395</v>
      </c>
      <c r="G17" s="209" t="s">
        <v>396</v>
      </c>
      <c r="H17" s="209"/>
      <c r="I17" s="209"/>
      <c r="J17" s="217"/>
      <c r="K17" s="218">
        <v>1</v>
      </c>
      <c r="L17" s="217"/>
      <c r="M17" s="192"/>
      <c r="N17" s="208">
        <f>105000+950000+105000</f>
        <v>1160000</v>
      </c>
      <c r="O17" s="177" t="s">
        <v>406</v>
      </c>
    </row>
    <row r="18" spans="1:15" ht="74.25" customHeight="1" x14ac:dyDescent="0.25">
      <c r="A18" s="244"/>
      <c r="B18" s="204"/>
      <c r="C18" s="203" t="s">
        <v>402</v>
      </c>
      <c r="D18" s="211"/>
      <c r="E18" s="219"/>
      <c r="F18" s="220" t="s">
        <v>404</v>
      </c>
      <c r="G18" s="220" t="s">
        <v>405</v>
      </c>
      <c r="H18" s="206"/>
      <c r="I18" s="206"/>
      <c r="J18" s="214"/>
      <c r="K18" s="214"/>
      <c r="L18" s="214"/>
      <c r="M18" s="199">
        <v>1</v>
      </c>
      <c r="N18" s="208">
        <v>1116000000</v>
      </c>
      <c r="O18" s="178"/>
    </row>
    <row r="19" spans="1:15" ht="76.5" hidden="1" customHeight="1" x14ac:dyDescent="0.25">
      <c r="A19" s="244"/>
      <c r="B19" s="246" t="s">
        <v>172</v>
      </c>
      <c r="C19" s="180" t="s">
        <v>389</v>
      </c>
      <c r="D19" s="248" t="s">
        <v>387</v>
      </c>
      <c r="E19" s="219" t="s">
        <v>390</v>
      </c>
      <c r="F19" s="179" t="s">
        <v>379</v>
      </c>
      <c r="G19" s="179" t="s">
        <v>377</v>
      </c>
      <c r="H19" s="221" t="s">
        <v>28</v>
      </c>
      <c r="I19" s="221" t="s">
        <v>373</v>
      </c>
      <c r="J19" s="207"/>
      <c r="K19" s="197"/>
      <c r="L19" s="207"/>
      <c r="M19" s="197">
        <v>2</v>
      </c>
      <c r="N19" s="208"/>
      <c r="O19" s="181"/>
    </row>
    <row r="20" spans="1:15" ht="96.75" hidden="1" customHeight="1" x14ac:dyDescent="0.25">
      <c r="A20" s="244"/>
      <c r="B20" s="247"/>
      <c r="C20" s="182" t="s">
        <v>375</v>
      </c>
      <c r="D20" s="249"/>
      <c r="E20" s="212"/>
      <c r="F20" s="179" t="s">
        <v>376</v>
      </c>
      <c r="G20" s="179" t="s">
        <v>378</v>
      </c>
      <c r="H20" s="221"/>
      <c r="I20" s="221"/>
      <c r="J20" s="207"/>
      <c r="K20" s="197"/>
      <c r="L20" s="207"/>
      <c r="M20" s="197"/>
      <c r="N20" s="200"/>
      <c r="O20" s="183"/>
    </row>
    <row r="21" spans="1:15" ht="55.5" hidden="1" customHeight="1" x14ac:dyDescent="0.25">
      <c r="A21" s="244"/>
      <c r="B21" s="246" t="s">
        <v>169</v>
      </c>
      <c r="C21" s="211" t="s">
        <v>394</v>
      </c>
      <c r="D21" s="248" t="s">
        <v>387</v>
      </c>
      <c r="E21" s="248" t="s">
        <v>386</v>
      </c>
      <c r="F21" s="222" t="s">
        <v>370</v>
      </c>
      <c r="G21" s="223" t="s">
        <v>374</v>
      </c>
      <c r="H21" s="222" t="s">
        <v>28</v>
      </c>
      <c r="I21" s="222" t="s">
        <v>19</v>
      </c>
      <c r="J21" s="197"/>
      <c r="K21" s="197"/>
      <c r="L21" s="197"/>
      <c r="M21" s="197"/>
      <c r="N21" s="200"/>
      <c r="O21" s="184" t="s">
        <v>380</v>
      </c>
    </row>
    <row r="22" spans="1:15" ht="96.75" customHeight="1" x14ac:dyDescent="0.3">
      <c r="A22" s="245"/>
      <c r="B22" s="247"/>
      <c r="C22" s="203" t="s">
        <v>401</v>
      </c>
      <c r="D22" s="249"/>
      <c r="E22" s="249"/>
      <c r="F22" s="220" t="s">
        <v>371</v>
      </c>
      <c r="G22" s="220" t="s">
        <v>372</v>
      </c>
      <c r="H22" s="220" t="s">
        <v>28</v>
      </c>
      <c r="I22" s="220" t="s">
        <v>373</v>
      </c>
      <c r="J22" s="197">
        <v>1</v>
      </c>
      <c r="K22" s="197">
        <v>1</v>
      </c>
      <c r="L22" s="197">
        <v>1</v>
      </c>
      <c r="M22" s="197">
        <v>1</v>
      </c>
      <c r="N22" s="224">
        <v>5080000</v>
      </c>
      <c r="O22" s="185"/>
    </row>
    <row r="23" spans="1:15" x14ac:dyDescent="0.3">
      <c r="A23" s="169"/>
      <c r="B23" s="186"/>
      <c r="C23" s="187"/>
      <c r="D23" s="188"/>
      <c r="E23" s="188"/>
      <c r="F23" s="188"/>
      <c r="G23" s="188"/>
      <c r="H23" s="188"/>
      <c r="I23" s="188"/>
      <c r="J23" s="188"/>
      <c r="K23" s="188"/>
      <c r="M23" s="193" t="s">
        <v>159</v>
      </c>
      <c r="N23" s="201">
        <f>SUM(N13:N22)</f>
        <v>1123260000</v>
      </c>
      <c r="O23" s="190"/>
    </row>
    <row r="24" spans="1:15" x14ac:dyDescent="0.3">
      <c r="C24" s="192">
        <v>6</v>
      </c>
      <c r="D24" s="132"/>
      <c r="E24" s="132"/>
      <c r="M24" s="193" t="s">
        <v>160</v>
      </c>
      <c r="N24" s="201">
        <v>39127841.960000001</v>
      </c>
    </row>
    <row r="25" spans="1:15" x14ac:dyDescent="0.3">
      <c r="D25" s="132"/>
      <c r="E25" s="132"/>
      <c r="M25" s="191" t="s">
        <v>161</v>
      </c>
      <c r="N25" s="201">
        <f>SUM(N23:N24)</f>
        <v>1162387841.96</v>
      </c>
    </row>
    <row r="26" spans="1:15" x14ac:dyDescent="0.3">
      <c r="D26" s="132"/>
      <c r="E26" s="132"/>
    </row>
    <row r="31" spans="1:15" x14ac:dyDescent="0.3">
      <c r="N31" s="202">
        <v>1162387841.96</v>
      </c>
    </row>
    <row r="33" spans="14:14" x14ac:dyDescent="0.3">
      <c r="N33" s="189">
        <f>+N31-N25</f>
        <v>0</v>
      </c>
    </row>
  </sheetData>
  <mergeCells count="29">
    <mergeCell ref="A13:A22"/>
    <mergeCell ref="B21:B22"/>
    <mergeCell ref="D21:D22"/>
    <mergeCell ref="E21:E22"/>
    <mergeCell ref="B19:B20"/>
    <mergeCell ref="D19:D20"/>
    <mergeCell ref="B13:B14"/>
    <mergeCell ref="B15:B16"/>
    <mergeCell ref="G7:H7"/>
    <mergeCell ref="G9:H9"/>
    <mergeCell ref="N10:N12"/>
    <mergeCell ref="O10:O12"/>
    <mergeCell ref="A10:A12"/>
    <mergeCell ref="B10:B12"/>
    <mergeCell ref="C10:M10"/>
    <mergeCell ref="C11:C12"/>
    <mergeCell ref="D11:D12"/>
    <mergeCell ref="G11:G12"/>
    <mergeCell ref="H11:H12"/>
    <mergeCell ref="I11:I12"/>
    <mergeCell ref="J11:M11"/>
    <mergeCell ref="F11:F12"/>
    <mergeCell ref="E11:E12"/>
    <mergeCell ref="A1:O1"/>
    <mergeCell ref="B2:O2"/>
    <mergeCell ref="B3:O3"/>
    <mergeCell ref="B4:O4"/>
    <mergeCell ref="B6:O6"/>
    <mergeCell ref="B5:O5"/>
  </mergeCells>
  <printOptions horizontalCentered="1"/>
  <pageMargins left="0.39370078740157483" right="0.39370078740157483" top="0.39370078740157483" bottom="0.39370078740157483" header="0.31496062992125984" footer="0.31496062992125984"/>
  <pageSetup scale="2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7"/>
  <sheetViews>
    <sheetView workbookViewId="0">
      <selection activeCell="A8" sqref="A8"/>
    </sheetView>
  </sheetViews>
  <sheetFormatPr baseColWidth="10" defaultRowHeight="15" x14ac:dyDescent="0.25"/>
  <cols>
    <col min="1" max="1" width="29" customWidth="1"/>
    <col min="2" max="2" width="21.28515625" customWidth="1"/>
    <col min="3" max="3" width="17.5703125" customWidth="1"/>
    <col min="4" max="4" width="17.140625" customWidth="1"/>
    <col min="5" max="5" width="21.28515625" customWidth="1"/>
    <col min="6" max="6" width="16.7109375" customWidth="1"/>
    <col min="7" max="7" width="17.5703125" customWidth="1"/>
    <col min="8" max="8" width="18.7109375" customWidth="1"/>
    <col min="9" max="9" width="18.5703125" customWidth="1"/>
    <col min="10" max="10" width="27.28515625" customWidth="1"/>
    <col min="11" max="11" width="21.140625" customWidth="1"/>
  </cols>
  <sheetData>
    <row r="1" spans="1:11" x14ac:dyDescent="0.25">
      <c r="A1" s="259" t="s">
        <v>367</v>
      </c>
      <c r="B1" s="259"/>
      <c r="C1" s="259"/>
      <c r="D1" s="259"/>
      <c r="E1" s="259"/>
      <c r="F1" s="259"/>
      <c r="G1" s="259"/>
    </row>
    <row r="2" spans="1:11" x14ac:dyDescent="0.25">
      <c r="A2" s="259"/>
      <c r="B2" s="259"/>
      <c r="C2" s="259"/>
      <c r="D2" s="259"/>
      <c r="E2" s="259"/>
      <c r="F2" s="259"/>
      <c r="G2" s="259"/>
    </row>
    <row r="3" spans="1:11" ht="15.75" thickBot="1" x14ac:dyDescent="0.3"/>
    <row r="4" spans="1:11" ht="19.5" customHeight="1" x14ac:dyDescent="0.25">
      <c r="A4" s="252" t="s">
        <v>365</v>
      </c>
      <c r="B4" s="250" t="s">
        <v>353</v>
      </c>
      <c r="C4" s="250" t="s">
        <v>354</v>
      </c>
      <c r="D4" s="250" t="s">
        <v>355</v>
      </c>
      <c r="E4" s="250" t="s">
        <v>356</v>
      </c>
      <c r="F4" s="250" t="s">
        <v>357</v>
      </c>
      <c r="G4" s="250" t="s">
        <v>358</v>
      </c>
      <c r="H4" s="250" t="s">
        <v>359</v>
      </c>
      <c r="I4" s="250" t="s">
        <v>360</v>
      </c>
      <c r="J4" s="250" t="s">
        <v>362</v>
      </c>
      <c r="K4" s="250" t="s">
        <v>361</v>
      </c>
    </row>
    <row r="5" spans="1:11" ht="15.75" thickBot="1" x14ac:dyDescent="0.3">
      <c r="A5" s="253"/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1" ht="20.25" thickBot="1" x14ac:dyDescent="0.3">
      <c r="A6" s="140"/>
      <c r="B6" s="146"/>
      <c r="C6" s="147"/>
      <c r="D6" s="147"/>
      <c r="E6" s="147"/>
      <c r="F6" s="147"/>
      <c r="G6" s="147"/>
      <c r="H6" s="148"/>
      <c r="I6" s="147"/>
      <c r="J6" s="147"/>
      <c r="K6" s="149"/>
    </row>
    <row r="7" spans="1:11" ht="20.25" thickBot="1" x14ac:dyDescent="0.3">
      <c r="A7" s="140"/>
      <c r="B7" s="150"/>
      <c r="C7" s="138"/>
      <c r="D7" s="138"/>
      <c r="E7" s="138"/>
      <c r="F7" s="138"/>
      <c r="G7" s="138"/>
      <c r="H7" s="143"/>
      <c r="I7" s="138"/>
      <c r="J7" s="138"/>
      <c r="K7" s="151"/>
    </row>
    <row r="8" spans="1:11" ht="20.25" thickBot="1" x14ac:dyDescent="0.3">
      <c r="A8" s="140"/>
      <c r="B8" s="150"/>
      <c r="C8" s="138"/>
      <c r="D8" s="138"/>
      <c r="E8" s="138"/>
      <c r="F8" s="138"/>
      <c r="G8" s="138"/>
      <c r="H8" s="143"/>
      <c r="I8" s="138"/>
      <c r="J8" s="138"/>
      <c r="K8" s="151"/>
    </row>
    <row r="9" spans="1:11" ht="20.25" thickBot="1" x14ac:dyDescent="0.3">
      <c r="A9" s="140"/>
      <c r="B9" s="150"/>
      <c r="C9" s="138"/>
      <c r="D9" s="138"/>
      <c r="E9" s="138"/>
      <c r="F9" s="138"/>
      <c r="G9" s="138"/>
      <c r="H9" s="143"/>
      <c r="I9" s="138"/>
      <c r="J9" s="138"/>
      <c r="K9" s="151"/>
    </row>
    <row r="10" spans="1:11" ht="20.25" thickBot="1" x14ac:dyDescent="0.3">
      <c r="A10" s="140"/>
      <c r="B10" s="150"/>
      <c r="C10" s="138"/>
      <c r="D10" s="138"/>
      <c r="E10" s="138"/>
      <c r="F10" s="138"/>
      <c r="G10" s="138"/>
      <c r="H10" s="143"/>
      <c r="I10" s="138"/>
      <c r="J10" s="138"/>
      <c r="K10" s="151"/>
    </row>
    <row r="11" spans="1:11" ht="20.25" thickBot="1" x14ac:dyDescent="0.3">
      <c r="A11" s="140"/>
      <c r="B11" s="150"/>
      <c r="C11" s="138"/>
      <c r="D11" s="138"/>
      <c r="E11" s="138"/>
      <c r="F11" s="138"/>
      <c r="G11" s="138"/>
      <c r="H11" s="143"/>
      <c r="I11" s="138"/>
      <c r="J11" s="138"/>
      <c r="K11" s="151"/>
    </row>
    <row r="12" spans="1:11" ht="20.25" thickBot="1" x14ac:dyDescent="0.3">
      <c r="A12" s="140"/>
      <c r="B12" s="150"/>
      <c r="C12" s="138"/>
      <c r="D12" s="138"/>
      <c r="E12" s="138"/>
      <c r="F12" s="138"/>
      <c r="G12" s="138"/>
      <c r="H12" s="143"/>
      <c r="I12" s="138"/>
      <c r="J12" s="138"/>
      <c r="K12" s="151"/>
    </row>
    <row r="13" spans="1:11" ht="20.25" thickBot="1" x14ac:dyDescent="0.3">
      <c r="A13" s="140"/>
      <c r="B13" s="150"/>
      <c r="C13" s="138"/>
      <c r="D13" s="138"/>
      <c r="E13" s="138"/>
      <c r="F13" s="138"/>
      <c r="G13" s="138"/>
      <c r="H13" s="143"/>
      <c r="I13" s="138"/>
      <c r="J13" s="138"/>
      <c r="K13" s="151"/>
    </row>
    <row r="14" spans="1:11" ht="20.25" thickBot="1" x14ac:dyDescent="0.3">
      <c r="A14" s="140"/>
      <c r="B14" s="150"/>
      <c r="C14" s="138"/>
      <c r="D14" s="138"/>
      <c r="E14" s="138"/>
      <c r="F14" s="138"/>
      <c r="G14" s="138"/>
      <c r="H14" s="143"/>
      <c r="I14" s="138"/>
      <c r="J14" s="138"/>
      <c r="K14" s="151"/>
    </row>
    <row r="15" spans="1:11" ht="28.5" customHeight="1" thickBot="1" x14ac:dyDescent="0.3">
      <c r="A15" s="140"/>
      <c r="B15" s="152"/>
      <c r="C15" s="153"/>
      <c r="D15" s="153"/>
      <c r="E15" s="153"/>
      <c r="F15" s="153"/>
      <c r="G15" s="153"/>
      <c r="H15" s="154"/>
      <c r="I15" s="153"/>
      <c r="J15" s="153"/>
      <c r="K15" s="155"/>
    </row>
    <row r="16" spans="1:11" ht="20.25" thickBot="1" x14ac:dyDescent="0.4">
      <c r="A16" s="136" t="s">
        <v>366</v>
      </c>
      <c r="B16" s="141"/>
      <c r="C16" s="137"/>
      <c r="D16" s="137"/>
      <c r="E16" s="137"/>
      <c r="F16" s="142">
        <f>SUM(F6:F15)</f>
        <v>0</v>
      </c>
      <c r="G16" s="137"/>
      <c r="H16" s="137"/>
      <c r="I16" s="137"/>
      <c r="J16" s="137"/>
      <c r="K16" s="139">
        <f>SUM(K6:K15)</f>
        <v>0</v>
      </c>
    </row>
    <row r="18" spans="1:11" ht="15.75" thickBot="1" x14ac:dyDescent="0.3"/>
    <row r="19" spans="1:11" x14ac:dyDescent="0.25">
      <c r="A19" s="252" t="s">
        <v>363</v>
      </c>
      <c r="B19" s="250" t="s">
        <v>353</v>
      </c>
      <c r="C19" s="250" t="s">
        <v>354</v>
      </c>
      <c r="D19" s="250" t="s">
        <v>355</v>
      </c>
      <c r="E19" s="250" t="s">
        <v>356</v>
      </c>
      <c r="F19" s="250" t="s">
        <v>357</v>
      </c>
      <c r="G19" s="250" t="s">
        <v>358</v>
      </c>
      <c r="H19" s="260" t="s">
        <v>359</v>
      </c>
      <c r="I19" s="255" t="s">
        <v>360</v>
      </c>
      <c r="J19" s="255" t="s">
        <v>362</v>
      </c>
      <c r="K19" s="257" t="s">
        <v>361</v>
      </c>
    </row>
    <row r="20" spans="1:11" ht="39.75" customHeight="1" thickBot="1" x14ac:dyDescent="0.3">
      <c r="A20" s="253"/>
      <c r="B20" s="254"/>
      <c r="C20" s="254"/>
      <c r="D20" s="254"/>
      <c r="E20" s="254"/>
      <c r="F20" s="254"/>
      <c r="G20" s="254"/>
      <c r="H20" s="261"/>
      <c r="I20" s="256"/>
      <c r="J20" s="256"/>
      <c r="K20" s="258"/>
    </row>
    <row r="21" spans="1:11" ht="20.25" thickBot="1" x14ac:dyDescent="0.3">
      <c r="A21" s="140"/>
      <c r="B21" s="144"/>
      <c r="C21" s="144"/>
      <c r="D21" s="144"/>
      <c r="E21" s="144"/>
      <c r="F21" s="144"/>
      <c r="G21" s="144"/>
      <c r="H21" s="145"/>
      <c r="I21" s="145"/>
      <c r="J21" s="145"/>
      <c r="K21" s="145"/>
    </row>
    <row r="22" spans="1:11" ht="20.25" thickBot="1" x14ac:dyDescent="0.3">
      <c r="A22" s="140"/>
      <c r="B22" s="138"/>
      <c r="C22" s="138"/>
      <c r="D22" s="138"/>
      <c r="E22" s="138"/>
      <c r="F22" s="138"/>
      <c r="G22" s="138"/>
      <c r="H22" s="143"/>
      <c r="I22" s="143"/>
      <c r="J22" s="143"/>
      <c r="K22" s="143"/>
    </row>
    <row r="23" spans="1:11" ht="20.25" thickBot="1" x14ac:dyDescent="0.3">
      <c r="A23" s="140"/>
      <c r="B23" s="138"/>
      <c r="C23" s="138"/>
      <c r="D23" s="138"/>
      <c r="E23" s="138"/>
      <c r="F23" s="138"/>
      <c r="G23" s="138"/>
      <c r="H23" s="143"/>
      <c r="I23" s="143"/>
      <c r="J23" s="143"/>
      <c r="K23" s="143"/>
    </row>
    <row r="24" spans="1:11" ht="20.25" thickBot="1" x14ac:dyDescent="0.3">
      <c r="A24" s="140"/>
      <c r="B24" s="138"/>
      <c r="C24" s="138"/>
      <c r="D24" s="138"/>
      <c r="E24" s="138"/>
      <c r="F24" s="138"/>
      <c r="G24" s="138"/>
      <c r="H24" s="143"/>
      <c r="I24" s="143"/>
      <c r="J24" s="143"/>
      <c r="K24" s="143"/>
    </row>
    <row r="25" spans="1:11" ht="20.25" thickBot="1" x14ac:dyDescent="0.3">
      <c r="A25" s="140"/>
      <c r="B25" s="138"/>
      <c r="C25" s="138"/>
      <c r="D25" s="138"/>
      <c r="E25" s="138"/>
      <c r="F25" s="138"/>
      <c r="G25" s="138"/>
      <c r="H25" s="143"/>
      <c r="I25" s="143"/>
      <c r="J25" s="143"/>
      <c r="K25" s="143"/>
    </row>
    <row r="26" spans="1:11" ht="20.25" thickBot="1" x14ac:dyDescent="0.3">
      <c r="A26" s="140"/>
      <c r="B26" s="138"/>
      <c r="C26" s="138"/>
      <c r="D26" s="138"/>
      <c r="E26" s="138"/>
      <c r="F26" s="138"/>
      <c r="G26" s="138"/>
      <c r="H26" s="143"/>
      <c r="I26" s="143"/>
      <c r="J26" s="143"/>
      <c r="K26" s="143"/>
    </row>
    <row r="27" spans="1:11" ht="20.25" thickBot="1" x14ac:dyDescent="0.3">
      <c r="A27" s="140"/>
      <c r="B27" s="138"/>
      <c r="C27" s="138"/>
      <c r="D27" s="138"/>
      <c r="E27" s="138"/>
      <c r="F27" s="138"/>
      <c r="G27" s="138"/>
      <c r="H27" s="143"/>
      <c r="I27" s="143"/>
      <c r="J27" s="143"/>
      <c r="K27" s="143"/>
    </row>
    <row r="28" spans="1:11" ht="20.25" thickBot="1" x14ac:dyDescent="0.3">
      <c r="A28" s="140"/>
      <c r="B28" s="138"/>
      <c r="C28" s="138"/>
      <c r="D28" s="138"/>
      <c r="E28" s="138"/>
      <c r="F28" s="138"/>
      <c r="G28" s="138"/>
      <c r="H28" s="143"/>
      <c r="I28" s="143"/>
      <c r="J28" s="143"/>
      <c r="K28" s="143"/>
    </row>
    <row r="29" spans="1:11" ht="20.25" thickBot="1" x14ac:dyDescent="0.3">
      <c r="A29" s="140"/>
      <c r="B29" s="138"/>
      <c r="C29" s="138"/>
      <c r="D29" s="138"/>
      <c r="E29" s="138"/>
      <c r="F29" s="138"/>
      <c r="G29" s="138"/>
      <c r="H29" s="143"/>
      <c r="I29" s="143"/>
      <c r="J29" s="143"/>
      <c r="K29" s="143"/>
    </row>
    <row r="30" spans="1:11" ht="20.25" thickBot="1" x14ac:dyDescent="0.3">
      <c r="A30" s="140"/>
      <c r="B30" s="138"/>
      <c r="C30" s="138"/>
      <c r="D30" s="138"/>
      <c r="E30" s="138"/>
      <c r="F30" s="138"/>
      <c r="G30" s="138"/>
      <c r="H30" s="143"/>
      <c r="I30" s="143"/>
      <c r="J30" s="143"/>
      <c r="K30" s="143"/>
    </row>
    <row r="31" spans="1:11" ht="20.25" thickBot="1" x14ac:dyDescent="0.3">
      <c r="A31" s="140"/>
      <c r="B31" s="138"/>
      <c r="C31" s="138"/>
      <c r="D31" s="138"/>
      <c r="E31" s="138"/>
      <c r="F31" s="138"/>
      <c r="G31" s="138"/>
      <c r="H31" s="143"/>
      <c r="I31" s="143"/>
      <c r="J31" s="143"/>
      <c r="K31" s="143"/>
    </row>
    <row r="32" spans="1:11" ht="20.25" thickBot="1" x14ac:dyDescent="0.4">
      <c r="A32" s="136" t="s">
        <v>364</v>
      </c>
      <c r="B32" s="141"/>
      <c r="C32" s="137"/>
      <c r="D32" s="137"/>
      <c r="E32" s="137"/>
      <c r="F32" s="142">
        <f>SUM(F21:F31)</f>
        <v>0</v>
      </c>
      <c r="G32" s="137"/>
      <c r="H32" s="137"/>
      <c r="I32" s="137"/>
      <c r="J32" s="137"/>
      <c r="K32" s="139">
        <f>SUM(K21:K31)</f>
        <v>0</v>
      </c>
    </row>
    <row r="34" spans="1:11" ht="15.75" thickBot="1" x14ac:dyDescent="0.3"/>
    <row r="35" spans="1:11" x14ac:dyDescent="0.25">
      <c r="A35" s="252" t="s">
        <v>368</v>
      </c>
      <c r="B35" s="250" t="s">
        <v>353</v>
      </c>
      <c r="C35" s="250" t="s">
        <v>354</v>
      </c>
      <c r="D35" s="250" t="s">
        <v>355</v>
      </c>
      <c r="E35" s="250" t="s">
        <v>356</v>
      </c>
      <c r="F35" s="250" t="s">
        <v>357</v>
      </c>
      <c r="G35" s="250" t="s">
        <v>358</v>
      </c>
      <c r="H35" s="250" t="s">
        <v>359</v>
      </c>
      <c r="I35" s="250" t="s">
        <v>360</v>
      </c>
      <c r="J35" s="250" t="s">
        <v>362</v>
      </c>
      <c r="K35" s="250" t="s">
        <v>361</v>
      </c>
    </row>
    <row r="36" spans="1:11" ht="57.75" customHeight="1" thickBot="1" x14ac:dyDescent="0.3">
      <c r="A36" s="253"/>
      <c r="B36" s="251"/>
      <c r="C36" s="251"/>
      <c r="D36" s="251"/>
      <c r="E36" s="251"/>
      <c r="F36" s="251"/>
      <c r="G36" s="251"/>
      <c r="H36" s="251"/>
      <c r="I36" s="251"/>
      <c r="J36" s="251"/>
      <c r="K36" s="251"/>
    </row>
    <row r="37" spans="1:11" ht="20.25" thickBot="1" x14ac:dyDescent="0.3">
      <c r="A37" s="140"/>
      <c r="B37" s="146"/>
      <c r="C37" s="147"/>
      <c r="D37" s="147"/>
      <c r="E37" s="147"/>
      <c r="F37" s="147"/>
      <c r="G37" s="147"/>
      <c r="H37" s="148"/>
      <c r="I37" s="147"/>
      <c r="J37" s="147"/>
      <c r="K37" s="149"/>
    </row>
    <row r="38" spans="1:11" ht="20.25" thickBot="1" x14ac:dyDescent="0.3">
      <c r="A38" s="140"/>
      <c r="B38" s="150"/>
      <c r="C38" s="138"/>
      <c r="D38" s="138"/>
      <c r="E38" s="138"/>
      <c r="F38" s="138"/>
      <c r="G38" s="138"/>
      <c r="H38" s="143"/>
      <c r="I38" s="138"/>
      <c r="J38" s="138"/>
      <c r="K38" s="151"/>
    </row>
    <row r="39" spans="1:11" ht="20.25" thickBot="1" x14ac:dyDescent="0.3">
      <c r="A39" s="140"/>
      <c r="B39" s="150"/>
      <c r="C39" s="138"/>
      <c r="D39" s="138"/>
      <c r="E39" s="138"/>
      <c r="F39" s="138"/>
      <c r="G39" s="138"/>
      <c r="H39" s="143"/>
      <c r="I39" s="138"/>
      <c r="J39" s="138"/>
      <c r="K39" s="151"/>
    </row>
    <row r="40" spans="1:11" ht="20.25" thickBot="1" x14ac:dyDescent="0.3">
      <c r="A40" s="140"/>
      <c r="B40" s="150"/>
      <c r="C40" s="138"/>
      <c r="D40" s="138"/>
      <c r="E40" s="138"/>
      <c r="F40" s="138"/>
      <c r="G40" s="138"/>
      <c r="H40" s="143"/>
      <c r="I40" s="138"/>
      <c r="J40" s="138"/>
      <c r="K40" s="151"/>
    </row>
    <row r="41" spans="1:11" ht="20.25" thickBot="1" x14ac:dyDescent="0.3">
      <c r="A41" s="140"/>
      <c r="B41" s="150"/>
      <c r="C41" s="138"/>
      <c r="D41" s="138"/>
      <c r="E41" s="138"/>
      <c r="F41" s="138"/>
      <c r="G41" s="138"/>
      <c r="H41" s="143"/>
      <c r="I41" s="138"/>
      <c r="J41" s="138"/>
      <c r="K41" s="151"/>
    </row>
    <row r="42" spans="1:11" ht="20.25" thickBot="1" x14ac:dyDescent="0.3">
      <c r="A42" s="140"/>
      <c r="B42" s="150"/>
      <c r="C42" s="138"/>
      <c r="D42" s="138"/>
      <c r="E42" s="138"/>
      <c r="F42" s="138"/>
      <c r="G42" s="138"/>
      <c r="H42" s="143"/>
      <c r="I42" s="138"/>
      <c r="J42" s="138"/>
      <c r="K42" s="151"/>
    </row>
    <row r="43" spans="1:11" ht="20.25" thickBot="1" x14ac:dyDescent="0.3">
      <c r="A43" s="140"/>
      <c r="B43" s="150"/>
      <c r="C43" s="138"/>
      <c r="D43" s="138"/>
      <c r="E43" s="138"/>
      <c r="F43" s="138"/>
      <c r="G43" s="138"/>
      <c r="H43" s="143"/>
      <c r="I43" s="138"/>
      <c r="J43" s="138"/>
      <c r="K43" s="151"/>
    </row>
    <row r="44" spans="1:11" ht="20.25" thickBot="1" x14ac:dyDescent="0.3">
      <c r="A44" s="140"/>
      <c r="B44" s="150"/>
      <c r="C44" s="138"/>
      <c r="D44" s="138"/>
      <c r="E44" s="138"/>
      <c r="F44" s="138"/>
      <c r="G44" s="138"/>
      <c r="H44" s="143"/>
      <c r="I44" s="138"/>
      <c r="J44" s="138"/>
      <c r="K44" s="151"/>
    </row>
    <row r="45" spans="1:11" ht="20.25" thickBot="1" x14ac:dyDescent="0.3">
      <c r="A45" s="140"/>
      <c r="B45" s="150"/>
      <c r="C45" s="138"/>
      <c r="D45" s="138"/>
      <c r="E45" s="138"/>
      <c r="F45" s="138"/>
      <c r="G45" s="138"/>
      <c r="H45" s="143"/>
      <c r="I45" s="138"/>
      <c r="J45" s="138"/>
      <c r="K45" s="151"/>
    </row>
    <row r="46" spans="1:11" ht="20.25" thickBot="1" x14ac:dyDescent="0.3">
      <c r="A46" s="140"/>
      <c r="B46" s="152"/>
      <c r="C46" s="153"/>
      <c r="D46" s="153"/>
      <c r="E46" s="153"/>
      <c r="F46" s="153"/>
      <c r="G46" s="153"/>
      <c r="H46" s="154"/>
      <c r="I46" s="153"/>
      <c r="J46" s="153"/>
      <c r="K46" s="155"/>
    </row>
    <row r="47" spans="1:11" ht="20.25" thickBot="1" x14ac:dyDescent="0.4">
      <c r="A47" s="136" t="s">
        <v>369</v>
      </c>
      <c r="B47" s="141"/>
      <c r="C47" s="137"/>
      <c r="D47" s="137"/>
      <c r="E47" s="137"/>
      <c r="F47" s="142">
        <f>SUM(F37:F46)</f>
        <v>0</v>
      </c>
      <c r="G47" s="137"/>
      <c r="H47" s="137"/>
      <c r="I47" s="137"/>
      <c r="J47" s="137"/>
      <c r="K47" s="139">
        <f>SUM(K37:K46)</f>
        <v>0</v>
      </c>
    </row>
  </sheetData>
  <mergeCells count="34">
    <mergeCell ref="H35:H36"/>
    <mergeCell ref="I35:I36"/>
    <mergeCell ref="J35:J36"/>
    <mergeCell ref="K35:K36"/>
    <mergeCell ref="A1:G2"/>
    <mergeCell ref="A35:A36"/>
    <mergeCell ref="B35:B36"/>
    <mergeCell ref="C35:C36"/>
    <mergeCell ref="D35:D36"/>
    <mergeCell ref="E35:E36"/>
    <mergeCell ref="F35:F36"/>
    <mergeCell ref="G35:G36"/>
    <mergeCell ref="F19:F20"/>
    <mergeCell ref="G19:G20"/>
    <mergeCell ref="H19:H20"/>
    <mergeCell ref="I19:I20"/>
    <mergeCell ref="J19:J20"/>
    <mergeCell ref="K19:K20"/>
    <mergeCell ref="G4:G5"/>
    <mergeCell ref="H4:H5"/>
    <mergeCell ref="I4:I5"/>
    <mergeCell ref="K4:K5"/>
    <mergeCell ref="J4:J5"/>
    <mergeCell ref="A19:A20"/>
    <mergeCell ref="B19:B20"/>
    <mergeCell ref="C19:C20"/>
    <mergeCell ref="D19:D20"/>
    <mergeCell ref="E19:E20"/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3:J93"/>
  <sheetViews>
    <sheetView workbookViewId="0">
      <selection activeCell="B4" sqref="B4:I4"/>
    </sheetView>
  </sheetViews>
  <sheetFormatPr baseColWidth="10" defaultRowHeight="12.75" x14ac:dyDescent="0.2"/>
  <cols>
    <col min="1" max="1" width="2.5703125" style="24" customWidth="1"/>
    <col min="2" max="3" width="40.7109375" style="43" customWidth="1"/>
    <col min="4" max="4" width="17.28515625" style="24" customWidth="1"/>
    <col min="5" max="5" width="4.85546875" style="24" customWidth="1"/>
    <col min="6" max="6" width="5.28515625" style="24" customWidth="1"/>
    <col min="7" max="7" width="5.5703125" style="24" customWidth="1"/>
    <col min="8" max="8" width="21.85546875" style="24" customWidth="1"/>
    <col min="9" max="9" width="25.28515625" style="24" customWidth="1"/>
    <col min="10" max="255" width="11.42578125" style="24"/>
    <col min="256" max="256" width="2.5703125" style="24" customWidth="1"/>
    <col min="257" max="257" width="36" style="24" customWidth="1"/>
    <col min="258" max="258" width="17.28515625" style="24" customWidth="1"/>
    <col min="259" max="259" width="4.85546875" style="24" customWidth="1"/>
    <col min="260" max="260" width="5.28515625" style="24" customWidth="1"/>
    <col min="261" max="261" width="5.5703125" style="24" customWidth="1"/>
    <col min="262" max="262" width="15.42578125" style="24" customWidth="1"/>
    <col min="263" max="263" width="13.42578125" style="24" customWidth="1"/>
    <col min="264" max="264" width="13.7109375" style="24" bestFit="1" customWidth="1"/>
    <col min="265" max="265" width="14.7109375" style="24" customWidth="1"/>
    <col min="266" max="511" width="11.42578125" style="24"/>
    <col min="512" max="512" width="2.5703125" style="24" customWidth="1"/>
    <col min="513" max="513" width="36" style="24" customWidth="1"/>
    <col min="514" max="514" width="17.28515625" style="24" customWidth="1"/>
    <col min="515" max="515" width="4.85546875" style="24" customWidth="1"/>
    <col min="516" max="516" width="5.28515625" style="24" customWidth="1"/>
    <col min="517" max="517" width="5.5703125" style="24" customWidth="1"/>
    <col min="518" max="518" width="15.42578125" style="24" customWidth="1"/>
    <col min="519" max="519" width="13.42578125" style="24" customWidth="1"/>
    <col min="520" max="520" width="13.7109375" style="24" bestFit="1" customWidth="1"/>
    <col min="521" max="521" width="14.7109375" style="24" customWidth="1"/>
    <col min="522" max="767" width="11.42578125" style="24"/>
    <col min="768" max="768" width="2.5703125" style="24" customWidth="1"/>
    <col min="769" max="769" width="36" style="24" customWidth="1"/>
    <col min="770" max="770" width="17.28515625" style="24" customWidth="1"/>
    <col min="771" max="771" width="4.85546875" style="24" customWidth="1"/>
    <col min="772" max="772" width="5.28515625" style="24" customWidth="1"/>
    <col min="773" max="773" width="5.5703125" style="24" customWidth="1"/>
    <col min="774" max="774" width="15.42578125" style="24" customWidth="1"/>
    <col min="775" max="775" width="13.42578125" style="24" customWidth="1"/>
    <col min="776" max="776" width="13.7109375" style="24" bestFit="1" customWidth="1"/>
    <col min="777" max="777" width="14.7109375" style="24" customWidth="1"/>
    <col min="778" max="1023" width="11.42578125" style="24"/>
    <col min="1024" max="1024" width="2.5703125" style="24" customWidth="1"/>
    <col min="1025" max="1025" width="36" style="24" customWidth="1"/>
    <col min="1026" max="1026" width="17.28515625" style="24" customWidth="1"/>
    <col min="1027" max="1027" width="4.85546875" style="24" customWidth="1"/>
    <col min="1028" max="1028" width="5.28515625" style="24" customWidth="1"/>
    <col min="1029" max="1029" width="5.5703125" style="24" customWidth="1"/>
    <col min="1030" max="1030" width="15.42578125" style="24" customWidth="1"/>
    <col min="1031" max="1031" width="13.42578125" style="24" customWidth="1"/>
    <col min="1032" max="1032" width="13.7109375" style="24" bestFit="1" customWidth="1"/>
    <col min="1033" max="1033" width="14.7109375" style="24" customWidth="1"/>
    <col min="1034" max="1279" width="11.42578125" style="24"/>
    <col min="1280" max="1280" width="2.5703125" style="24" customWidth="1"/>
    <col min="1281" max="1281" width="36" style="24" customWidth="1"/>
    <col min="1282" max="1282" width="17.28515625" style="24" customWidth="1"/>
    <col min="1283" max="1283" width="4.85546875" style="24" customWidth="1"/>
    <col min="1284" max="1284" width="5.28515625" style="24" customWidth="1"/>
    <col min="1285" max="1285" width="5.5703125" style="24" customWidth="1"/>
    <col min="1286" max="1286" width="15.42578125" style="24" customWidth="1"/>
    <col min="1287" max="1287" width="13.42578125" style="24" customWidth="1"/>
    <col min="1288" max="1288" width="13.7109375" style="24" bestFit="1" customWidth="1"/>
    <col min="1289" max="1289" width="14.7109375" style="24" customWidth="1"/>
    <col min="1290" max="1535" width="11.42578125" style="24"/>
    <col min="1536" max="1536" width="2.5703125" style="24" customWidth="1"/>
    <col min="1537" max="1537" width="36" style="24" customWidth="1"/>
    <col min="1538" max="1538" width="17.28515625" style="24" customWidth="1"/>
    <col min="1539" max="1539" width="4.85546875" style="24" customWidth="1"/>
    <col min="1540" max="1540" width="5.28515625" style="24" customWidth="1"/>
    <col min="1541" max="1541" width="5.5703125" style="24" customWidth="1"/>
    <col min="1542" max="1542" width="15.42578125" style="24" customWidth="1"/>
    <col min="1543" max="1543" width="13.42578125" style="24" customWidth="1"/>
    <col min="1544" max="1544" width="13.7109375" style="24" bestFit="1" customWidth="1"/>
    <col min="1545" max="1545" width="14.7109375" style="24" customWidth="1"/>
    <col min="1546" max="1791" width="11.42578125" style="24"/>
    <col min="1792" max="1792" width="2.5703125" style="24" customWidth="1"/>
    <col min="1793" max="1793" width="36" style="24" customWidth="1"/>
    <col min="1794" max="1794" width="17.28515625" style="24" customWidth="1"/>
    <col min="1795" max="1795" width="4.85546875" style="24" customWidth="1"/>
    <col min="1796" max="1796" width="5.28515625" style="24" customWidth="1"/>
    <col min="1797" max="1797" width="5.5703125" style="24" customWidth="1"/>
    <col min="1798" max="1798" width="15.42578125" style="24" customWidth="1"/>
    <col min="1799" max="1799" width="13.42578125" style="24" customWidth="1"/>
    <col min="1800" max="1800" width="13.7109375" style="24" bestFit="1" customWidth="1"/>
    <col min="1801" max="1801" width="14.7109375" style="24" customWidth="1"/>
    <col min="1802" max="2047" width="11.42578125" style="24"/>
    <col min="2048" max="2048" width="2.5703125" style="24" customWidth="1"/>
    <col min="2049" max="2049" width="36" style="24" customWidth="1"/>
    <col min="2050" max="2050" width="17.28515625" style="24" customWidth="1"/>
    <col min="2051" max="2051" width="4.85546875" style="24" customWidth="1"/>
    <col min="2052" max="2052" width="5.28515625" style="24" customWidth="1"/>
    <col min="2053" max="2053" width="5.5703125" style="24" customWidth="1"/>
    <col min="2054" max="2054" width="15.42578125" style="24" customWidth="1"/>
    <col min="2055" max="2055" width="13.42578125" style="24" customWidth="1"/>
    <col min="2056" max="2056" width="13.7109375" style="24" bestFit="1" customWidth="1"/>
    <col min="2057" max="2057" width="14.7109375" style="24" customWidth="1"/>
    <col min="2058" max="2303" width="11.42578125" style="24"/>
    <col min="2304" max="2304" width="2.5703125" style="24" customWidth="1"/>
    <col min="2305" max="2305" width="36" style="24" customWidth="1"/>
    <col min="2306" max="2306" width="17.28515625" style="24" customWidth="1"/>
    <col min="2307" max="2307" width="4.85546875" style="24" customWidth="1"/>
    <col min="2308" max="2308" width="5.28515625" style="24" customWidth="1"/>
    <col min="2309" max="2309" width="5.5703125" style="24" customWidth="1"/>
    <col min="2310" max="2310" width="15.42578125" style="24" customWidth="1"/>
    <col min="2311" max="2311" width="13.42578125" style="24" customWidth="1"/>
    <col min="2312" max="2312" width="13.7109375" style="24" bestFit="1" customWidth="1"/>
    <col min="2313" max="2313" width="14.7109375" style="24" customWidth="1"/>
    <col min="2314" max="2559" width="11.42578125" style="24"/>
    <col min="2560" max="2560" width="2.5703125" style="24" customWidth="1"/>
    <col min="2561" max="2561" width="36" style="24" customWidth="1"/>
    <col min="2562" max="2562" width="17.28515625" style="24" customWidth="1"/>
    <col min="2563" max="2563" width="4.85546875" style="24" customWidth="1"/>
    <col min="2564" max="2564" width="5.28515625" style="24" customWidth="1"/>
    <col min="2565" max="2565" width="5.5703125" style="24" customWidth="1"/>
    <col min="2566" max="2566" width="15.42578125" style="24" customWidth="1"/>
    <col min="2567" max="2567" width="13.42578125" style="24" customWidth="1"/>
    <col min="2568" max="2568" width="13.7109375" style="24" bestFit="1" customWidth="1"/>
    <col min="2569" max="2569" width="14.7109375" style="24" customWidth="1"/>
    <col min="2570" max="2815" width="11.42578125" style="24"/>
    <col min="2816" max="2816" width="2.5703125" style="24" customWidth="1"/>
    <col min="2817" max="2817" width="36" style="24" customWidth="1"/>
    <col min="2818" max="2818" width="17.28515625" style="24" customWidth="1"/>
    <col min="2819" max="2819" width="4.85546875" style="24" customWidth="1"/>
    <col min="2820" max="2820" width="5.28515625" style="24" customWidth="1"/>
    <col min="2821" max="2821" width="5.5703125" style="24" customWidth="1"/>
    <col min="2822" max="2822" width="15.42578125" style="24" customWidth="1"/>
    <col min="2823" max="2823" width="13.42578125" style="24" customWidth="1"/>
    <col min="2824" max="2824" width="13.7109375" style="24" bestFit="1" customWidth="1"/>
    <col min="2825" max="2825" width="14.7109375" style="24" customWidth="1"/>
    <col min="2826" max="3071" width="11.42578125" style="24"/>
    <col min="3072" max="3072" width="2.5703125" style="24" customWidth="1"/>
    <col min="3073" max="3073" width="36" style="24" customWidth="1"/>
    <col min="3074" max="3074" width="17.28515625" style="24" customWidth="1"/>
    <col min="3075" max="3075" width="4.85546875" style="24" customWidth="1"/>
    <col min="3076" max="3076" width="5.28515625" style="24" customWidth="1"/>
    <col min="3077" max="3077" width="5.5703125" style="24" customWidth="1"/>
    <col min="3078" max="3078" width="15.42578125" style="24" customWidth="1"/>
    <col min="3079" max="3079" width="13.42578125" style="24" customWidth="1"/>
    <col min="3080" max="3080" width="13.7109375" style="24" bestFit="1" customWidth="1"/>
    <col min="3081" max="3081" width="14.7109375" style="24" customWidth="1"/>
    <col min="3082" max="3327" width="11.42578125" style="24"/>
    <col min="3328" max="3328" width="2.5703125" style="24" customWidth="1"/>
    <col min="3329" max="3329" width="36" style="24" customWidth="1"/>
    <col min="3330" max="3330" width="17.28515625" style="24" customWidth="1"/>
    <col min="3331" max="3331" width="4.85546875" style="24" customWidth="1"/>
    <col min="3332" max="3332" width="5.28515625" style="24" customWidth="1"/>
    <col min="3333" max="3333" width="5.5703125" style="24" customWidth="1"/>
    <col min="3334" max="3334" width="15.42578125" style="24" customWidth="1"/>
    <col min="3335" max="3335" width="13.42578125" style="24" customWidth="1"/>
    <col min="3336" max="3336" width="13.7109375" style="24" bestFit="1" customWidth="1"/>
    <col min="3337" max="3337" width="14.7109375" style="24" customWidth="1"/>
    <col min="3338" max="3583" width="11.42578125" style="24"/>
    <col min="3584" max="3584" width="2.5703125" style="24" customWidth="1"/>
    <col min="3585" max="3585" width="36" style="24" customWidth="1"/>
    <col min="3586" max="3586" width="17.28515625" style="24" customWidth="1"/>
    <col min="3587" max="3587" width="4.85546875" style="24" customWidth="1"/>
    <col min="3588" max="3588" width="5.28515625" style="24" customWidth="1"/>
    <col min="3589" max="3589" width="5.5703125" style="24" customWidth="1"/>
    <col min="3590" max="3590" width="15.42578125" style="24" customWidth="1"/>
    <col min="3591" max="3591" width="13.42578125" style="24" customWidth="1"/>
    <col min="3592" max="3592" width="13.7109375" style="24" bestFit="1" customWidth="1"/>
    <col min="3593" max="3593" width="14.7109375" style="24" customWidth="1"/>
    <col min="3594" max="3839" width="11.42578125" style="24"/>
    <col min="3840" max="3840" width="2.5703125" style="24" customWidth="1"/>
    <col min="3841" max="3841" width="36" style="24" customWidth="1"/>
    <col min="3842" max="3842" width="17.28515625" style="24" customWidth="1"/>
    <col min="3843" max="3843" width="4.85546875" style="24" customWidth="1"/>
    <col min="3844" max="3844" width="5.28515625" style="24" customWidth="1"/>
    <col min="3845" max="3845" width="5.5703125" style="24" customWidth="1"/>
    <col min="3846" max="3846" width="15.42578125" style="24" customWidth="1"/>
    <col min="3847" max="3847" width="13.42578125" style="24" customWidth="1"/>
    <col min="3848" max="3848" width="13.7109375" style="24" bestFit="1" customWidth="1"/>
    <col min="3849" max="3849" width="14.7109375" style="24" customWidth="1"/>
    <col min="3850" max="4095" width="11.42578125" style="24"/>
    <col min="4096" max="4096" width="2.5703125" style="24" customWidth="1"/>
    <col min="4097" max="4097" width="36" style="24" customWidth="1"/>
    <col min="4098" max="4098" width="17.28515625" style="24" customWidth="1"/>
    <col min="4099" max="4099" width="4.85546875" style="24" customWidth="1"/>
    <col min="4100" max="4100" width="5.28515625" style="24" customWidth="1"/>
    <col min="4101" max="4101" width="5.5703125" style="24" customWidth="1"/>
    <col min="4102" max="4102" width="15.42578125" style="24" customWidth="1"/>
    <col min="4103" max="4103" width="13.42578125" style="24" customWidth="1"/>
    <col min="4104" max="4104" width="13.7109375" style="24" bestFit="1" customWidth="1"/>
    <col min="4105" max="4105" width="14.7109375" style="24" customWidth="1"/>
    <col min="4106" max="4351" width="11.42578125" style="24"/>
    <col min="4352" max="4352" width="2.5703125" style="24" customWidth="1"/>
    <col min="4353" max="4353" width="36" style="24" customWidth="1"/>
    <col min="4354" max="4354" width="17.28515625" style="24" customWidth="1"/>
    <col min="4355" max="4355" width="4.85546875" style="24" customWidth="1"/>
    <col min="4356" max="4356" width="5.28515625" style="24" customWidth="1"/>
    <col min="4357" max="4357" width="5.5703125" style="24" customWidth="1"/>
    <col min="4358" max="4358" width="15.42578125" style="24" customWidth="1"/>
    <col min="4359" max="4359" width="13.42578125" style="24" customWidth="1"/>
    <col min="4360" max="4360" width="13.7109375" style="24" bestFit="1" customWidth="1"/>
    <col min="4361" max="4361" width="14.7109375" style="24" customWidth="1"/>
    <col min="4362" max="4607" width="11.42578125" style="24"/>
    <col min="4608" max="4608" width="2.5703125" style="24" customWidth="1"/>
    <col min="4609" max="4609" width="36" style="24" customWidth="1"/>
    <col min="4610" max="4610" width="17.28515625" style="24" customWidth="1"/>
    <col min="4611" max="4611" width="4.85546875" style="24" customWidth="1"/>
    <col min="4612" max="4612" width="5.28515625" style="24" customWidth="1"/>
    <col min="4613" max="4613" width="5.5703125" style="24" customWidth="1"/>
    <col min="4614" max="4614" width="15.42578125" style="24" customWidth="1"/>
    <col min="4615" max="4615" width="13.42578125" style="24" customWidth="1"/>
    <col min="4616" max="4616" width="13.7109375" style="24" bestFit="1" customWidth="1"/>
    <col min="4617" max="4617" width="14.7109375" style="24" customWidth="1"/>
    <col min="4618" max="4863" width="11.42578125" style="24"/>
    <col min="4864" max="4864" width="2.5703125" style="24" customWidth="1"/>
    <col min="4865" max="4865" width="36" style="24" customWidth="1"/>
    <col min="4866" max="4866" width="17.28515625" style="24" customWidth="1"/>
    <col min="4867" max="4867" width="4.85546875" style="24" customWidth="1"/>
    <col min="4868" max="4868" width="5.28515625" style="24" customWidth="1"/>
    <col min="4869" max="4869" width="5.5703125" style="24" customWidth="1"/>
    <col min="4870" max="4870" width="15.42578125" style="24" customWidth="1"/>
    <col min="4871" max="4871" width="13.42578125" style="24" customWidth="1"/>
    <col min="4872" max="4872" width="13.7109375" style="24" bestFit="1" customWidth="1"/>
    <col min="4873" max="4873" width="14.7109375" style="24" customWidth="1"/>
    <col min="4874" max="5119" width="11.42578125" style="24"/>
    <col min="5120" max="5120" width="2.5703125" style="24" customWidth="1"/>
    <col min="5121" max="5121" width="36" style="24" customWidth="1"/>
    <col min="5122" max="5122" width="17.28515625" style="24" customWidth="1"/>
    <col min="5123" max="5123" width="4.85546875" style="24" customWidth="1"/>
    <col min="5124" max="5124" width="5.28515625" style="24" customWidth="1"/>
    <col min="5125" max="5125" width="5.5703125" style="24" customWidth="1"/>
    <col min="5126" max="5126" width="15.42578125" style="24" customWidth="1"/>
    <col min="5127" max="5127" width="13.42578125" style="24" customWidth="1"/>
    <col min="5128" max="5128" width="13.7109375" style="24" bestFit="1" customWidth="1"/>
    <col min="5129" max="5129" width="14.7109375" style="24" customWidth="1"/>
    <col min="5130" max="5375" width="11.42578125" style="24"/>
    <col min="5376" max="5376" width="2.5703125" style="24" customWidth="1"/>
    <col min="5377" max="5377" width="36" style="24" customWidth="1"/>
    <col min="5378" max="5378" width="17.28515625" style="24" customWidth="1"/>
    <col min="5379" max="5379" width="4.85546875" style="24" customWidth="1"/>
    <col min="5380" max="5380" width="5.28515625" style="24" customWidth="1"/>
    <col min="5381" max="5381" width="5.5703125" style="24" customWidth="1"/>
    <col min="5382" max="5382" width="15.42578125" style="24" customWidth="1"/>
    <col min="5383" max="5383" width="13.42578125" style="24" customWidth="1"/>
    <col min="5384" max="5384" width="13.7109375" style="24" bestFit="1" customWidth="1"/>
    <col min="5385" max="5385" width="14.7109375" style="24" customWidth="1"/>
    <col min="5386" max="5631" width="11.42578125" style="24"/>
    <col min="5632" max="5632" width="2.5703125" style="24" customWidth="1"/>
    <col min="5633" max="5633" width="36" style="24" customWidth="1"/>
    <col min="5634" max="5634" width="17.28515625" style="24" customWidth="1"/>
    <col min="5635" max="5635" width="4.85546875" style="24" customWidth="1"/>
    <col min="5636" max="5636" width="5.28515625" style="24" customWidth="1"/>
    <col min="5637" max="5637" width="5.5703125" style="24" customWidth="1"/>
    <col min="5638" max="5638" width="15.42578125" style="24" customWidth="1"/>
    <col min="5639" max="5639" width="13.42578125" style="24" customWidth="1"/>
    <col min="5640" max="5640" width="13.7109375" style="24" bestFit="1" customWidth="1"/>
    <col min="5641" max="5641" width="14.7109375" style="24" customWidth="1"/>
    <col min="5642" max="5887" width="11.42578125" style="24"/>
    <col min="5888" max="5888" width="2.5703125" style="24" customWidth="1"/>
    <col min="5889" max="5889" width="36" style="24" customWidth="1"/>
    <col min="5890" max="5890" width="17.28515625" style="24" customWidth="1"/>
    <col min="5891" max="5891" width="4.85546875" style="24" customWidth="1"/>
    <col min="5892" max="5892" width="5.28515625" style="24" customWidth="1"/>
    <col min="5893" max="5893" width="5.5703125" style="24" customWidth="1"/>
    <col min="5894" max="5894" width="15.42578125" style="24" customWidth="1"/>
    <col min="5895" max="5895" width="13.42578125" style="24" customWidth="1"/>
    <col min="5896" max="5896" width="13.7109375" style="24" bestFit="1" customWidth="1"/>
    <col min="5897" max="5897" width="14.7109375" style="24" customWidth="1"/>
    <col min="5898" max="6143" width="11.42578125" style="24"/>
    <col min="6144" max="6144" width="2.5703125" style="24" customWidth="1"/>
    <col min="6145" max="6145" width="36" style="24" customWidth="1"/>
    <col min="6146" max="6146" width="17.28515625" style="24" customWidth="1"/>
    <col min="6147" max="6147" width="4.85546875" style="24" customWidth="1"/>
    <col min="6148" max="6148" width="5.28515625" style="24" customWidth="1"/>
    <col min="6149" max="6149" width="5.5703125" style="24" customWidth="1"/>
    <col min="6150" max="6150" width="15.42578125" style="24" customWidth="1"/>
    <col min="6151" max="6151" width="13.42578125" style="24" customWidth="1"/>
    <col min="6152" max="6152" width="13.7109375" style="24" bestFit="1" customWidth="1"/>
    <col min="6153" max="6153" width="14.7109375" style="24" customWidth="1"/>
    <col min="6154" max="6399" width="11.42578125" style="24"/>
    <col min="6400" max="6400" width="2.5703125" style="24" customWidth="1"/>
    <col min="6401" max="6401" width="36" style="24" customWidth="1"/>
    <col min="6402" max="6402" width="17.28515625" style="24" customWidth="1"/>
    <col min="6403" max="6403" width="4.85546875" style="24" customWidth="1"/>
    <col min="6404" max="6404" width="5.28515625" style="24" customWidth="1"/>
    <col min="6405" max="6405" width="5.5703125" style="24" customWidth="1"/>
    <col min="6406" max="6406" width="15.42578125" style="24" customWidth="1"/>
    <col min="6407" max="6407" width="13.42578125" style="24" customWidth="1"/>
    <col min="6408" max="6408" width="13.7109375" style="24" bestFit="1" customWidth="1"/>
    <col min="6409" max="6409" width="14.7109375" style="24" customWidth="1"/>
    <col min="6410" max="6655" width="11.42578125" style="24"/>
    <col min="6656" max="6656" width="2.5703125" style="24" customWidth="1"/>
    <col min="6657" max="6657" width="36" style="24" customWidth="1"/>
    <col min="6658" max="6658" width="17.28515625" style="24" customWidth="1"/>
    <col min="6659" max="6659" width="4.85546875" style="24" customWidth="1"/>
    <col min="6660" max="6660" width="5.28515625" style="24" customWidth="1"/>
    <col min="6661" max="6661" width="5.5703125" style="24" customWidth="1"/>
    <col min="6662" max="6662" width="15.42578125" style="24" customWidth="1"/>
    <col min="6663" max="6663" width="13.42578125" style="24" customWidth="1"/>
    <col min="6664" max="6664" width="13.7109375" style="24" bestFit="1" customWidth="1"/>
    <col min="6665" max="6665" width="14.7109375" style="24" customWidth="1"/>
    <col min="6666" max="6911" width="11.42578125" style="24"/>
    <col min="6912" max="6912" width="2.5703125" style="24" customWidth="1"/>
    <col min="6913" max="6913" width="36" style="24" customWidth="1"/>
    <col min="6914" max="6914" width="17.28515625" style="24" customWidth="1"/>
    <col min="6915" max="6915" width="4.85546875" style="24" customWidth="1"/>
    <col min="6916" max="6916" width="5.28515625" style="24" customWidth="1"/>
    <col min="6917" max="6917" width="5.5703125" style="24" customWidth="1"/>
    <col min="6918" max="6918" width="15.42578125" style="24" customWidth="1"/>
    <col min="6919" max="6919" width="13.42578125" style="24" customWidth="1"/>
    <col min="6920" max="6920" width="13.7109375" style="24" bestFit="1" customWidth="1"/>
    <col min="6921" max="6921" width="14.7109375" style="24" customWidth="1"/>
    <col min="6922" max="7167" width="11.42578125" style="24"/>
    <col min="7168" max="7168" width="2.5703125" style="24" customWidth="1"/>
    <col min="7169" max="7169" width="36" style="24" customWidth="1"/>
    <col min="7170" max="7170" width="17.28515625" style="24" customWidth="1"/>
    <col min="7171" max="7171" width="4.85546875" style="24" customWidth="1"/>
    <col min="7172" max="7172" width="5.28515625" style="24" customWidth="1"/>
    <col min="7173" max="7173" width="5.5703125" style="24" customWidth="1"/>
    <col min="7174" max="7174" width="15.42578125" style="24" customWidth="1"/>
    <col min="7175" max="7175" width="13.42578125" style="24" customWidth="1"/>
    <col min="7176" max="7176" width="13.7109375" style="24" bestFit="1" customWidth="1"/>
    <col min="7177" max="7177" width="14.7109375" style="24" customWidth="1"/>
    <col min="7178" max="7423" width="11.42578125" style="24"/>
    <col min="7424" max="7424" width="2.5703125" style="24" customWidth="1"/>
    <col min="7425" max="7425" width="36" style="24" customWidth="1"/>
    <col min="7426" max="7426" width="17.28515625" style="24" customWidth="1"/>
    <col min="7427" max="7427" width="4.85546875" style="24" customWidth="1"/>
    <col min="7428" max="7428" width="5.28515625" style="24" customWidth="1"/>
    <col min="7429" max="7429" width="5.5703125" style="24" customWidth="1"/>
    <col min="7430" max="7430" width="15.42578125" style="24" customWidth="1"/>
    <col min="7431" max="7431" width="13.42578125" style="24" customWidth="1"/>
    <col min="7432" max="7432" width="13.7109375" style="24" bestFit="1" customWidth="1"/>
    <col min="7433" max="7433" width="14.7109375" style="24" customWidth="1"/>
    <col min="7434" max="7679" width="11.42578125" style="24"/>
    <col min="7680" max="7680" width="2.5703125" style="24" customWidth="1"/>
    <col min="7681" max="7681" width="36" style="24" customWidth="1"/>
    <col min="7682" max="7682" width="17.28515625" style="24" customWidth="1"/>
    <col min="7683" max="7683" width="4.85546875" style="24" customWidth="1"/>
    <col min="7684" max="7684" width="5.28515625" style="24" customWidth="1"/>
    <col min="7685" max="7685" width="5.5703125" style="24" customWidth="1"/>
    <col min="7686" max="7686" width="15.42578125" style="24" customWidth="1"/>
    <col min="7687" max="7687" width="13.42578125" style="24" customWidth="1"/>
    <col min="7688" max="7688" width="13.7109375" style="24" bestFit="1" customWidth="1"/>
    <col min="7689" max="7689" width="14.7109375" style="24" customWidth="1"/>
    <col min="7690" max="7935" width="11.42578125" style="24"/>
    <col min="7936" max="7936" width="2.5703125" style="24" customWidth="1"/>
    <col min="7937" max="7937" width="36" style="24" customWidth="1"/>
    <col min="7938" max="7938" width="17.28515625" style="24" customWidth="1"/>
    <col min="7939" max="7939" width="4.85546875" style="24" customWidth="1"/>
    <col min="7940" max="7940" width="5.28515625" style="24" customWidth="1"/>
    <col min="7941" max="7941" width="5.5703125" style="24" customWidth="1"/>
    <col min="7942" max="7942" width="15.42578125" style="24" customWidth="1"/>
    <col min="7943" max="7943" width="13.42578125" style="24" customWidth="1"/>
    <col min="7944" max="7944" width="13.7109375" style="24" bestFit="1" customWidth="1"/>
    <col min="7945" max="7945" width="14.7109375" style="24" customWidth="1"/>
    <col min="7946" max="8191" width="11.42578125" style="24"/>
    <col min="8192" max="8192" width="2.5703125" style="24" customWidth="1"/>
    <col min="8193" max="8193" width="36" style="24" customWidth="1"/>
    <col min="8194" max="8194" width="17.28515625" style="24" customWidth="1"/>
    <col min="8195" max="8195" width="4.85546875" style="24" customWidth="1"/>
    <col min="8196" max="8196" width="5.28515625" style="24" customWidth="1"/>
    <col min="8197" max="8197" width="5.5703125" style="24" customWidth="1"/>
    <col min="8198" max="8198" width="15.42578125" style="24" customWidth="1"/>
    <col min="8199" max="8199" width="13.42578125" style="24" customWidth="1"/>
    <col min="8200" max="8200" width="13.7109375" style="24" bestFit="1" customWidth="1"/>
    <col min="8201" max="8201" width="14.7109375" style="24" customWidth="1"/>
    <col min="8202" max="8447" width="11.42578125" style="24"/>
    <col min="8448" max="8448" width="2.5703125" style="24" customWidth="1"/>
    <col min="8449" max="8449" width="36" style="24" customWidth="1"/>
    <col min="8450" max="8450" width="17.28515625" style="24" customWidth="1"/>
    <col min="8451" max="8451" width="4.85546875" style="24" customWidth="1"/>
    <col min="8452" max="8452" width="5.28515625" style="24" customWidth="1"/>
    <col min="8453" max="8453" width="5.5703125" style="24" customWidth="1"/>
    <col min="8454" max="8454" width="15.42578125" style="24" customWidth="1"/>
    <col min="8455" max="8455" width="13.42578125" style="24" customWidth="1"/>
    <col min="8456" max="8456" width="13.7109375" style="24" bestFit="1" customWidth="1"/>
    <col min="8457" max="8457" width="14.7109375" style="24" customWidth="1"/>
    <col min="8458" max="8703" width="11.42578125" style="24"/>
    <col min="8704" max="8704" width="2.5703125" style="24" customWidth="1"/>
    <col min="8705" max="8705" width="36" style="24" customWidth="1"/>
    <col min="8706" max="8706" width="17.28515625" style="24" customWidth="1"/>
    <col min="8707" max="8707" width="4.85546875" style="24" customWidth="1"/>
    <col min="8708" max="8708" width="5.28515625" style="24" customWidth="1"/>
    <col min="8709" max="8709" width="5.5703125" style="24" customWidth="1"/>
    <col min="8710" max="8710" width="15.42578125" style="24" customWidth="1"/>
    <col min="8711" max="8711" width="13.42578125" style="24" customWidth="1"/>
    <col min="8712" max="8712" width="13.7109375" style="24" bestFit="1" customWidth="1"/>
    <col min="8713" max="8713" width="14.7109375" style="24" customWidth="1"/>
    <col min="8714" max="8959" width="11.42578125" style="24"/>
    <col min="8960" max="8960" width="2.5703125" style="24" customWidth="1"/>
    <col min="8961" max="8961" width="36" style="24" customWidth="1"/>
    <col min="8962" max="8962" width="17.28515625" style="24" customWidth="1"/>
    <col min="8963" max="8963" width="4.85546875" style="24" customWidth="1"/>
    <col min="8964" max="8964" width="5.28515625" style="24" customWidth="1"/>
    <col min="8965" max="8965" width="5.5703125" style="24" customWidth="1"/>
    <col min="8966" max="8966" width="15.42578125" style="24" customWidth="1"/>
    <col min="8967" max="8967" width="13.42578125" style="24" customWidth="1"/>
    <col min="8968" max="8968" width="13.7109375" style="24" bestFit="1" customWidth="1"/>
    <col min="8969" max="8969" width="14.7109375" style="24" customWidth="1"/>
    <col min="8970" max="9215" width="11.42578125" style="24"/>
    <col min="9216" max="9216" width="2.5703125" style="24" customWidth="1"/>
    <col min="9217" max="9217" width="36" style="24" customWidth="1"/>
    <col min="9218" max="9218" width="17.28515625" style="24" customWidth="1"/>
    <col min="9219" max="9219" width="4.85546875" style="24" customWidth="1"/>
    <col min="9220" max="9220" width="5.28515625" style="24" customWidth="1"/>
    <col min="9221" max="9221" width="5.5703125" style="24" customWidth="1"/>
    <col min="9222" max="9222" width="15.42578125" style="24" customWidth="1"/>
    <col min="9223" max="9223" width="13.42578125" style="24" customWidth="1"/>
    <col min="9224" max="9224" width="13.7109375" style="24" bestFit="1" customWidth="1"/>
    <col min="9225" max="9225" width="14.7109375" style="24" customWidth="1"/>
    <col min="9226" max="9471" width="11.42578125" style="24"/>
    <col min="9472" max="9472" width="2.5703125" style="24" customWidth="1"/>
    <col min="9473" max="9473" width="36" style="24" customWidth="1"/>
    <col min="9474" max="9474" width="17.28515625" style="24" customWidth="1"/>
    <col min="9475" max="9475" width="4.85546875" style="24" customWidth="1"/>
    <col min="9476" max="9476" width="5.28515625" style="24" customWidth="1"/>
    <col min="9477" max="9477" width="5.5703125" style="24" customWidth="1"/>
    <col min="9478" max="9478" width="15.42578125" style="24" customWidth="1"/>
    <col min="9479" max="9479" width="13.42578125" style="24" customWidth="1"/>
    <col min="9480" max="9480" width="13.7109375" style="24" bestFit="1" customWidth="1"/>
    <col min="9481" max="9481" width="14.7109375" style="24" customWidth="1"/>
    <col min="9482" max="9727" width="11.42578125" style="24"/>
    <col min="9728" max="9728" width="2.5703125" style="24" customWidth="1"/>
    <col min="9729" max="9729" width="36" style="24" customWidth="1"/>
    <col min="9730" max="9730" width="17.28515625" style="24" customWidth="1"/>
    <col min="9731" max="9731" width="4.85546875" style="24" customWidth="1"/>
    <col min="9732" max="9732" width="5.28515625" style="24" customWidth="1"/>
    <col min="9733" max="9733" width="5.5703125" style="24" customWidth="1"/>
    <col min="9734" max="9734" width="15.42578125" style="24" customWidth="1"/>
    <col min="9735" max="9735" width="13.42578125" style="24" customWidth="1"/>
    <col min="9736" max="9736" width="13.7109375" style="24" bestFit="1" customWidth="1"/>
    <col min="9737" max="9737" width="14.7109375" style="24" customWidth="1"/>
    <col min="9738" max="9983" width="11.42578125" style="24"/>
    <col min="9984" max="9984" width="2.5703125" style="24" customWidth="1"/>
    <col min="9985" max="9985" width="36" style="24" customWidth="1"/>
    <col min="9986" max="9986" width="17.28515625" style="24" customWidth="1"/>
    <col min="9987" max="9987" width="4.85546875" style="24" customWidth="1"/>
    <col min="9988" max="9988" width="5.28515625" style="24" customWidth="1"/>
    <col min="9989" max="9989" width="5.5703125" style="24" customWidth="1"/>
    <col min="9990" max="9990" width="15.42578125" style="24" customWidth="1"/>
    <col min="9991" max="9991" width="13.42578125" style="24" customWidth="1"/>
    <col min="9992" max="9992" width="13.7109375" style="24" bestFit="1" customWidth="1"/>
    <col min="9993" max="9993" width="14.7109375" style="24" customWidth="1"/>
    <col min="9994" max="10239" width="11.42578125" style="24"/>
    <col min="10240" max="10240" width="2.5703125" style="24" customWidth="1"/>
    <col min="10241" max="10241" width="36" style="24" customWidth="1"/>
    <col min="10242" max="10242" width="17.28515625" style="24" customWidth="1"/>
    <col min="10243" max="10243" width="4.85546875" style="24" customWidth="1"/>
    <col min="10244" max="10244" width="5.28515625" style="24" customWidth="1"/>
    <col min="10245" max="10245" width="5.5703125" style="24" customWidth="1"/>
    <col min="10246" max="10246" width="15.42578125" style="24" customWidth="1"/>
    <col min="10247" max="10247" width="13.42578125" style="24" customWidth="1"/>
    <col min="10248" max="10248" width="13.7109375" style="24" bestFit="1" customWidth="1"/>
    <col min="10249" max="10249" width="14.7109375" style="24" customWidth="1"/>
    <col min="10250" max="10495" width="11.42578125" style="24"/>
    <col min="10496" max="10496" width="2.5703125" style="24" customWidth="1"/>
    <col min="10497" max="10497" width="36" style="24" customWidth="1"/>
    <col min="10498" max="10498" width="17.28515625" style="24" customWidth="1"/>
    <col min="10499" max="10499" width="4.85546875" style="24" customWidth="1"/>
    <col min="10500" max="10500" width="5.28515625" style="24" customWidth="1"/>
    <col min="10501" max="10501" width="5.5703125" style="24" customWidth="1"/>
    <col min="10502" max="10502" width="15.42578125" style="24" customWidth="1"/>
    <col min="10503" max="10503" width="13.42578125" style="24" customWidth="1"/>
    <col min="10504" max="10504" width="13.7109375" style="24" bestFit="1" customWidth="1"/>
    <col min="10505" max="10505" width="14.7109375" style="24" customWidth="1"/>
    <col min="10506" max="10751" width="11.42578125" style="24"/>
    <col min="10752" max="10752" width="2.5703125" style="24" customWidth="1"/>
    <col min="10753" max="10753" width="36" style="24" customWidth="1"/>
    <col min="10754" max="10754" width="17.28515625" style="24" customWidth="1"/>
    <col min="10755" max="10755" width="4.85546875" style="24" customWidth="1"/>
    <col min="10756" max="10756" width="5.28515625" style="24" customWidth="1"/>
    <col min="10757" max="10757" width="5.5703125" style="24" customWidth="1"/>
    <col min="10758" max="10758" width="15.42578125" style="24" customWidth="1"/>
    <col min="10759" max="10759" width="13.42578125" style="24" customWidth="1"/>
    <col min="10760" max="10760" width="13.7109375" style="24" bestFit="1" customWidth="1"/>
    <col min="10761" max="10761" width="14.7109375" style="24" customWidth="1"/>
    <col min="10762" max="11007" width="11.42578125" style="24"/>
    <col min="11008" max="11008" width="2.5703125" style="24" customWidth="1"/>
    <col min="11009" max="11009" width="36" style="24" customWidth="1"/>
    <col min="11010" max="11010" width="17.28515625" style="24" customWidth="1"/>
    <col min="11011" max="11011" width="4.85546875" style="24" customWidth="1"/>
    <col min="11012" max="11012" width="5.28515625" style="24" customWidth="1"/>
    <col min="11013" max="11013" width="5.5703125" style="24" customWidth="1"/>
    <col min="11014" max="11014" width="15.42578125" style="24" customWidth="1"/>
    <col min="11015" max="11015" width="13.42578125" style="24" customWidth="1"/>
    <col min="11016" max="11016" width="13.7109375" style="24" bestFit="1" customWidth="1"/>
    <col min="11017" max="11017" width="14.7109375" style="24" customWidth="1"/>
    <col min="11018" max="11263" width="11.42578125" style="24"/>
    <col min="11264" max="11264" width="2.5703125" style="24" customWidth="1"/>
    <col min="11265" max="11265" width="36" style="24" customWidth="1"/>
    <col min="11266" max="11266" width="17.28515625" style="24" customWidth="1"/>
    <col min="11267" max="11267" width="4.85546875" style="24" customWidth="1"/>
    <col min="11268" max="11268" width="5.28515625" style="24" customWidth="1"/>
    <col min="11269" max="11269" width="5.5703125" style="24" customWidth="1"/>
    <col min="11270" max="11270" width="15.42578125" style="24" customWidth="1"/>
    <col min="11271" max="11271" width="13.42578125" style="24" customWidth="1"/>
    <col min="11272" max="11272" width="13.7109375" style="24" bestFit="1" customWidth="1"/>
    <col min="11273" max="11273" width="14.7109375" style="24" customWidth="1"/>
    <col min="11274" max="11519" width="11.42578125" style="24"/>
    <col min="11520" max="11520" width="2.5703125" style="24" customWidth="1"/>
    <col min="11521" max="11521" width="36" style="24" customWidth="1"/>
    <col min="11522" max="11522" width="17.28515625" style="24" customWidth="1"/>
    <col min="11523" max="11523" width="4.85546875" style="24" customWidth="1"/>
    <col min="11524" max="11524" width="5.28515625" style="24" customWidth="1"/>
    <col min="11525" max="11525" width="5.5703125" style="24" customWidth="1"/>
    <col min="11526" max="11526" width="15.42578125" style="24" customWidth="1"/>
    <col min="11527" max="11527" width="13.42578125" style="24" customWidth="1"/>
    <col min="11528" max="11528" width="13.7109375" style="24" bestFit="1" customWidth="1"/>
    <col min="11529" max="11529" width="14.7109375" style="24" customWidth="1"/>
    <col min="11530" max="11775" width="11.42578125" style="24"/>
    <col min="11776" max="11776" width="2.5703125" style="24" customWidth="1"/>
    <col min="11777" max="11777" width="36" style="24" customWidth="1"/>
    <col min="11778" max="11778" width="17.28515625" style="24" customWidth="1"/>
    <col min="11779" max="11779" width="4.85546875" style="24" customWidth="1"/>
    <col min="11780" max="11780" width="5.28515625" style="24" customWidth="1"/>
    <col min="11781" max="11781" width="5.5703125" style="24" customWidth="1"/>
    <col min="11782" max="11782" width="15.42578125" style="24" customWidth="1"/>
    <col min="11783" max="11783" width="13.42578125" style="24" customWidth="1"/>
    <col min="11784" max="11784" width="13.7109375" style="24" bestFit="1" customWidth="1"/>
    <col min="11785" max="11785" width="14.7109375" style="24" customWidth="1"/>
    <col min="11786" max="12031" width="11.42578125" style="24"/>
    <col min="12032" max="12032" width="2.5703125" style="24" customWidth="1"/>
    <col min="12033" max="12033" width="36" style="24" customWidth="1"/>
    <col min="12034" max="12034" width="17.28515625" style="24" customWidth="1"/>
    <col min="12035" max="12035" width="4.85546875" style="24" customWidth="1"/>
    <col min="12036" max="12036" width="5.28515625" style="24" customWidth="1"/>
    <col min="12037" max="12037" width="5.5703125" style="24" customWidth="1"/>
    <col min="12038" max="12038" width="15.42578125" style="24" customWidth="1"/>
    <col min="12039" max="12039" width="13.42578125" style="24" customWidth="1"/>
    <col min="12040" max="12040" width="13.7109375" style="24" bestFit="1" customWidth="1"/>
    <col min="12041" max="12041" width="14.7109375" style="24" customWidth="1"/>
    <col min="12042" max="12287" width="11.42578125" style="24"/>
    <col min="12288" max="12288" width="2.5703125" style="24" customWidth="1"/>
    <col min="12289" max="12289" width="36" style="24" customWidth="1"/>
    <col min="12290" max="12290" width="17.28515625" style="24" customWidth="1"/>
    <col min="12291" max="12291" width="4.85546875" style="24" customWidth="1"/>
    <col min="12292" max="12292" width="5.28515625" style="24" customWidth="1"/>
    <col min="12293" max="12293" width="5.5703125" style="24" customWidth="1"/>
    <col min="12294" max="12294" width="15.42578125" style="24" customWidth="1"/>
    <col min="12295" max="12295" width="13.42578125" style="24" customWidth="1"/>
    <col min="12296" max="12296" width="13.7109375" style="24" bestFit="1" customWidth="1"/>
    <col min="12297" max="12297" width="14.7109375" style="24" customWidth="1"/>
    <col min="12298" max="12543" width="11.42578125" style="24"/>
    <col min="12544" max="12544" width="2.5703125" style="24" customWidth="1"/>
    <col min="12545" max="12545" width="36" style="24" customWidth="1"/>
    <col min="12546" max="12546" width="17.28515625" style="24" customWidth="1"/>
    <col min="12547" max="12547" width="4.85546875" style="24" customWidth="1"/>
    <col min="12548" max="12548" width="5.28515625" style="24" customWidth="1"/>
    <col min="12549" max="12549" width="5.5703125" style="24" customWidth="1"/>
    <col min="12550" max="12550" width="15.42578125" style="24" customWidth="1"/>
    <col min="12551" max="12551" width="13.42578125" style="24" customWidth="1"/>
    <col min="12552" max="12552" width="13.7109375" style="24" bestFit="1" customWidth="1"/>
    <col min="12553" max="12553" width="14.7109375" style="24" customWidth="1"/>
    <col min="12554" max="12799" width="11.42578125" style="24"/>
    <col min="12800" max="12800" width="2.5703125" style="24" customWidth="1"/>
    <col min="12801" max="12801" width="36" style="24" customWidth="1"/>
    <col min="12802" max="12802" width="17.28515625" style="24" customWidth="1"/>
    <col min="12803" max="12803" width="4.85546875" style="24" customWidth="1"/>
    <col min="12804" max="12804" width="5.28515625" style="24" customWidth="1"/>
    <col min="12805" max="12805" width="5.5703125" style="24" customWidth="1"/>
    <col min="12806" max="12806" width="15.42578125" style="24" customWidth="1"/>
    <col min="12807" max="12807" width="13.42578125" style="24" customWidth="1"/>
    <col min="12808" max="12808" width="13.7109375" style="24" bestFit="1" customWidth="1"/>
    <col min="12809" max="12809" width="14.7109375" style="24" customWidth="1"/>
    <col min="12810" max="13055" width="11.42578125" style="24"/>
    <col min="13056" max="13056" width="2.5703125" style="24" customWidth="1"/>
    <col min="13057" max="13057" width="36" style="24" customWidth="1"/>
    <col min="13058" max="13058" width="17.28515625" style="24" customWidth="1"/>
    <col min="13059" max="13059" width="4.85546875" style="24" customWidth="1"/>
    <col min="13060" max="13060" width="5.28515625" style="24" customWidth="1"/>
    <col min="13061" max="13061" width="5.5703125" style="24" customWidth="1"/>
    <col min="13062" max="13062" width="15.42578125" style="24" customWidth="1"/>
    <col min="13063" max="13063" width="13.42578125" style="24" customWidth="1"/>
    <col min="13064" max="13064" width="13.7109375" style="24" bestFit="1" customWidth="1"/>
    <col min="13065" max="13065" width="14.7109375" style="24" customWidth="1"/>
    <col min="13066" max="13311" width="11.42578125" style="24"/>
    <col min="13312" max="13312" width="2.5703125" style="24" customWidth="1"/>
    <col min="13313" max="13313" width="36" style="24" customWidth="1"/>
    <col min="13314" max="13314" width="17.28515625" style="24" customWidth="1"/>
    <col min="13315" max="13315" width="4.85546875" style="24" customWidth="1"/>
    <col min="13316" max="13316" width="5.28515625" style="24" customWidth="1"/>
    <col min="13317" max="13317" width="5.5703125" style="24" customWidth="1"/>
    <col min="13318" max="13318" width="15.42578125" style="24" customWidth="1"/>
    <col min="13319" max="13319" width="13.42578125" style="24" customWidth="1"/>
    <col min="13320" max="13320" width="13.7109375" style="24" bestFit="1" customWidth="1"/>
    <col min="13321" max="13321" width="14.7109375" style="24" customWidth="1"/>
    <col min="13322" max="13567" width="11.42578125" style="24"/>
    <col min="13568" max="13568" width="2.5703125" style="24" customWidth="1"/>
    <col min="13569" max="13569" width="36" style="24" customWidth="1"/>
    <col min="13570" max="13570" width="17.28515625" style="24" customWidth="1"/>
    <col min="13571" max="13571" width="4.85546875" style="24" customWidth="1"/>
    <col min="13572" max="13572" width="5.28515625" style="24" customWidth="1"/>
    <col min="13573" max="13573" width="5.5703125" style="24" customWidth="1"/>
    <col min="13574" max="13574" width="15.42578125" style="24" customWidth="1"/>
    <col min="13575" max="13575" width="13.42578125" style="24" customWidth="1"/>
    <col min="13576" max="13576" width="13.7109375" style="24" bestFit="1" customWidth="1"/>
    <col min="13577" max="13577" width="14.7109375" style="24" customWidth="1"/>
    <col min="13578" max="13823" width="11.42578125" style="24"/>
    <col min="13824" max="13824" width="2.5703125" style="24" customWidth="1"/>
    <col min="13825" max="13825" width="36" style="24" customWidth="1"/>
    <col min="13826" max="13826" width="17.28515625" style="24" customWidth="1"/>
    <col min="13827" max="13827" width="4.85546875" style="24" customWidth="1"/>
    <col min="13828" max="13828" width="5.28515625" style="24" customWidth="1"/>
    <col min="13829" max="13829" width="5.5703125" style="24" customWidth="1"/>
    <col min="13830" max="13830" width="15.42578125" style="24" customWidth="1"/>
    <col min="13831" max="13831" width="13.42578125" style="24" customWidth="1"/>
    <col min="13832" max="13832" width="13.7109375" style="24" bestFit="1" customWidth="1"/>
    <col min="13833" max="13833" width="14.7109375" style="24" customWidth="1"/>
    <col min="13834" max="14079" width="11.42578125" style="24"/>
    <col min="14080" max="14080" width="2.5703125" style="24" customWidth="1"/>
    <col min="14081" max="14081" width="36" style="24" customWidth="1"/>
    <col min="14082" max="14082" width="17.28515625" style="24" customWidth="1"/>
    <col min="14083" max="14083" width="4.85546875" style="24" customWidth="1"/>
    <col min="14084" max="14084" width="5.28515625" style="24" customWidth="1"/>
    <col min="14085" max="14085" width="5.5703125" style="24" customWidth="1"/>
    <col min="14086" max="14086" width="15.42578125" style="24" customWidth="1"/>
    <col min="14087" max="14087" width="13.42578125" style="24" customWidth="1"/>
    <col min="14088" max="14088" width="13.7109375" style="24" bestFit="1" customWidth="1"/>
    <col min="14089" max="14089" width="14.7109375" style="24" customWidth="1"/>
    <col min="14090" max="14335" width="11.42578125" style="24"/>
    <col min="14336" max="14336" width="2.5703125" style="24" customWidth="1"/>
    <col min="14337" max="14337" width="36" style="24" customWidth="1"/>
    <col min="14338" max="14338" width="17.28515625" style="24" customWidth="1"/>
    <col min="14339" max="14339" width="4.85546875" style="24" customWidth="1"/>
    <col min="14340" max="14340" width="5.28515625" style="24" customWidth="1"/>
    <col min="14341" max="14341" width="5.5703125" style="24" customWidth="1"/>
    <col min="14342" max="14342" width="15.42578125" style="24" customWidth="1"/>
    <col min="14343" max="14343" width="13.42578125" style="24" customWidth="1"/>
    <col min="14344" max="14344" width="13.7109375" style="24" bestFit="1" customWidth="1"/>
    <col min="14345" max="14345" width="14.7109375" style="24" customWidth="1"/>
    <col min="14346" max="14591" width="11.42578125" style="24"/>
    <col min="14592" max="14592" width="2.5703125" style="24" customWidth="1"/>
    <col min="14593" max="14593" width="36" style="24" customWidth="1"/>
    <col min="14594" max="14594" width="17.28515625" style="24" customWidth="1"/>
    <col min="14595" max="14595" width="4.85546875" style="24" customWidth="1"/>
    <col min="14596" max="14596" width="5.28515625" style="24" customWidth="1"/>
    <col min="14597" max="14597" width="5.5703125" style="24" customWidth="1"/>
    <col min="14598" max="14598" width="15.42578125" style="24" customWidth="1"/>
    <col min="14599" max="14599" width="13.42578125" style="24" customWidth="1"/>
    <col min="14600" max="14600" width="13.7109375" style="24" bestFit="1" customWidth="1"/>
    <col min="14601" max="14601" width="14.7109375" style="24" customWidth="1"/>
    <col min="14602" max="14847" width="11.42578125" style="24"/>
    <col min="14848" max="14848" width="2.5703125" style="24" customWidth="1"/>
    <col min="14849" max="14849" width="36" style="24" customWidth="1"/>
    <col min="14850" max="14850" width="17.28515625" style="24" customWidth="1"/>
    <col min="14851" max="14851" width="4.85546875" style="24" customWidth="1"/>
    <col min="14852" max="14852" width="5.28515625" style="24" customWidth="1"/>
    <col min="14853" max="14853" width="5.5703125" style="24" customWidth="1"/>
    <col min="14854" max="14854" width="15.42578125" style="24" customWidth="1"/>
    <col min="14855" max="14855" width="13.42578125" style="24" customWidth="1"/>
    <col min="14856" max="14856" width="13.7109375" style="24" bestFit="1" customWidth="1"/>
    <col min="14857" max="14857" width="14.7109375" style="24" customWidth="1"/>
    <col min="14858" max="15103" width="11.42578125" style="24"/>
    <col min="15104" max="15104" width="2.5703125" style="24" customWidth="1"/>
    <col min="15105" max="15105" width="36" style="24" customWidth="1"/>
    <col min="15106" max="15106" width="17.28515625" style="24" customWidth="1"/>
    <col min="15107" max="15107" width="4.85546875" style="24" customWidth="1"/>
    <col min="15108" max="15108" width="5.28515625" style="24" customWidth="1"/>
    <col min="15109" max="15109" width="5.5703125" style="24" customWidth="1"/>
    <col min="15110" max="15110" width="15.42578125" style="24" customWidth="1"/>
    <col min="15111" max="15111" width="13.42578125" style="24" customWidth="1"/>
    <col min="15112" max="15112" width="13.7109375" style="24" bestFit="1" customWidth="1"/>
    <col min="15113" max="15113" width="14.7109375" style="24" customWidth="1"/>
    <col min="15114" max="15359" width="11.42578125" style="24"/>
    <col min="15360" max="15360" width="2.5703125" style="24" customWidth="1"/>
    <col min="15361" max="15361" width="36" style="24" customWidth="1"/>
    <col min="15362" max="15362" width="17.28515625" style="24" customWidth="1"/>
    <col min="15363" max="15363" width="4.85546875" style="24" customWidth="1"/>
    <col min="15364" max="15364" width="5.28515625" style="24" customWidth="1"/>
    <col min="15365" max="15365" width="5.5703125" style="24" customWidth="1"/>
    <col min="15366" max="15366" width="15.42578125" style="24" customWidth="1"/>
    <col min="15367" max="15367" width="13.42578125" style="24" customWidth="1"/>
    <col min="15368" max="15368" width="13.7109375" style="24" bestFit="1" customWidth="1"/>
    <col min="15369" max="15369" width="14.7109375" style="24" customWidth="1"/>
    <col min="15370" max="15615" width="11.42578125" style="24"/>
    <col min="15616" max="15616" width="2.5703125" style="24" customWidth="1"/>
    <col min="15617" max="15617" width="36" style="24" customWidth="1"/>
    <col min="15618" max="15618" width="17.28515625" style="24" customWidth="1"/>
    <col min="15619" max="15619" width="4.85546875" style="24" customWidth="1"/>
    <col min="15620" max="15620" width="5.28515625" style="24" customWidth="1"/>
    <col min="15621" max="15621" width="5.5703125" style="24" customWidth="1"/>
    <col min="15622" max="15622" width="15.42578125" style="24" customWidth="1"/>
    <col min="15623" max="15623" width="13.42578125" style="24" customWidth="1"/>
    <col min="15624" max="15624" width="13.7109375" style="24" bestFit="1" customWidth="1"/>
    <col min="15625" max="15625" width="14.7109375" style="24" customWidth="1"/>
    <col min="15626" max="15871" width="11.42578125" style="24"/>
    <col min="15872" max="15872" width="2.5703125" style="24" customWidth="1"/>
    <col min="15873" max="15873" width="36" style="24" customWidth="1"/>
    <col min="15874" max="15874" width="17.28515625" style="24" customWidth="1"/>
    <col min="15875" max="15875" width="4.85546875" style="24" customWidth="1"/>
    <col min="15876" max="15876" width="5.28515625" style="24" customWidth="1"/>
    <col min="15877" max="15877" width="5.5703125" style="24" customWidth="1"/>
    <col min="15878" max="15878" width="15.42578125" style="24" customWidth="1"/>
    <col min="15879" max="15879" width="13.42578125" style="24" customWidth="1"/>
    <col min="15880" max="15880" width="13.7109375" style="24" bestFit="1" customWidth="1"/>
    <col min="15881" max="15881" width="14.7109375" style="24" customWidth="1"/>
    <col min="15882" max="16127" width="11.42578125" style="24"/>
    <col min="16128" max="16128" width="2.5703125" style="24" customWidth="1"/>
    <col min="16129" max="16129" width="36" style="24" customWidth="1"/>
    <col min="16130" max="16130" width="17.28515625" style="24" customWidth="1"/>
    <col min="16131" max="16131" width="4.85546875" style="24" customWidth="1"/>
    <col min="16132" max="16132" width="5.28515625" style="24" customWidth="1"/>
    <col min="16133" max="16133" width="5.5703125" style="24" customWidth="1"/>
    <col min="16134" max="16134" width="15.42578125" style="24" customWidth="1"/>
    <col min="16135" max="16135" width="13.42578125" style="24" customWidth="1"/>
    <col min="16136" max="16136" width="13.7109375" style="24" bestFit="1" customWidth="1"/>
    <col min="16137" max="16137" width="14.7109375" style="24" customWidth="1"/>
    <col min="16138" max="16384" width="11.42578125" style="24"/>
  </cols>
  <sheetData>
    <row r="3" spans="2:9" ht="18" x14ac:dyDescent="0.25">
      <c r="B3" s="262" t="s">
        <v>43</v>
      </c>
      <c r="C3" s="262"/>
      <c r="D3" s="262"/>
      <c r="E3" s="263"/>
      <c r="F3" s="263"/>
      <c r="G3" s="263"/>
      <c r="H3" s="263"/>
      <c r="I3" s="263"/>
    </row>
    <row r="4" spans="2:9" ht="105" x14ac:dyDescent="0.2">
      <c r="B4" s="108" t="s">
        <v>132</v>
      </c>
      <c r="C4" s="108" t="s">
        <v>133</v>
      </c>
      <c r="D4" s="108" t="s">
        <v>134</v>
      </c>
      <c r="E4" s="108" t="s">
        <v>135</v>
      </c>
      <c r="F4" s="108" t="s">
        <v>136</v>
      </c>
      <c r="G4" s="108" t="s">
        <v>137</v>
      </c>
      <c r="H4" s="108" t="s">
        <v>138</v>
      </c>
      <c r="I4" s="108" t="s">
        <v>139</v>
      </c>
    </row>
    <row r="5" spans="2:9" s="70" customFormat="1" ht="15" x14ac:dyDescent="0.2">
      <c r="B5" s="65" t="s">
        <v>61</v>
      </c>
      <c r="C5" s="66"/>
      <c r="D5" s="67" t="s">
        <v>124</v>
      </c>
      <c r="E5" s="68" t="s">
        <v>57</v>
      </c>
      <c r="F5" s="68" t="s">
        <v>62</v>
      </c>
      <c r="G5" s="68" t="s">
        <v>62</v>
      </c>
      <c r="H5" s="68"/>
      <c r="I5" s="69"/>
    </row>
    <row r="6" spans="2:9" ht="15" x14ac:dyDescent="0.2">
      <c r="B6" s="65" t="s">
        <v>52</v>
      </c>
      <c r="C6" s="66"/>
      <c r="D6" s="67" t="s">
        <v>124</v>
      </c>
      <c r="E6" s="68" t="s">
        <v>57</v>
      </c>
      <c r="F6" s="68" t="s">
        <v>70</v>
      </c>
      <c r="G6" s="68" t="s">
        <v>58</v>
      </c>
      <c r="H6" s="68"/>
      <c r="I6" s="69"/>
    </row>
    <row r="7" spans="2:9" ht="49.5" x14ac:dyDescent="0.2">
      <c r="B7" s="52"/>
      <c r="C7" s="109" t="s">
        <v>140</v>
      </c>
      <c r="D7" s="54"/>
      <c r="E7" s="33"/>
      <c r="F7" s="33"/>
      <c r="G7" s="33"/>
      <c r="H7" s="33"/>
      <c r="I7" s="35"/>
    </row>
    <row r="8" spans="2:9" x14ac:dyDescent="0.2">
      <c r="B8" s="42"/>
      <c r="C8" s="61"/>
      <c r="D8" s="62"/>
      <c r="E8" s="36"/>
      <c r="F8" s="36"/>
      <c r="G8" s="36"/>
      <c r="H8" s="36"/>
      <c r="I8" s="36"/>
    </row>
    <row r="9" spans="2:9" s="70" customFormat="1" x14ac:dyDescent="0.2">
      <c r="B9" s="65" t="s">
        <v>61</v>
      </c>
      <c r="C9" s="65"/>
      <c r="D9" s="67" t="s">
        <v>79</v>
      </c>
      <c r="E9" s="68" t="s">
        <v>57</v>
      </c>
      <c r="F9" s="68" t="s">
        <v>62</v>
      </c>
      <c r="G9" s="68" t="s">
        <v>62</v>
      </c>
      <c r="H9" s="68"/>
      <c r="I9" s="69"/>
    </row>
    <row r="10" spans="2:9" x14ac:dyDescent="0.2">
      <c r="B10" s="40" t="s">
        <v>61</v>
      </c>
      <c r="C10" s="40"/>
      <c r="D10" s="28" t="s">
        <v>80</v>
      </c>
      <c r="E10" s="30" t="s">
        <v>57</v>
      </c>
      <c r="F10" s="30" t="s">
        <v>62</v>
      </c>
      <c r="G10" s="30" t="s">
        <v>62</v>
      </c>
      <c r="H10" s="30"/>
      <c r="I10" s="31"/>
    </row>
    <row r="11" spans="2:9" x14ac:dyDescent="0.2">
      <c r="B11" s="40" t="s">
        <v>66</v>
      </c>
      <c r="C11" s="40"/>
      <c r="D11" s="28" t="s">
        <v>81</v>
      </c>
      <c r="E11" s="30" t="s">
        <v>57</v>
      </c>
      <c r="F11" s="30" t="s">
        <v>60</v>
      </c>
      <c r="G11" s="30" t="s">
        <v>68</v>
      </c>
      <c r="H11" s="30"/>
      <c r="I11" s="31"/>
    </row>
    <row r="12" spans="2:9" x14ac:dyDescent="0.2">
      <c r="B12" s="40" t="s">
        <v>69</v>
      </c>
      <c r="C12" s="40"/>
      <c r="D12" s="28" t="s">
        <v>79</v>
      </c>
      <c r="E12" s="30" t="s">
        <v>57</v>
      </c>
      <c r="F12" s="30" t="s">
        <v>70</v>
      </c>
      <c r="G12" s="30" t="s">
        <v>71</v>
      </c>
      <c r="H12" s="30"/>
      <c r="I12" s="31"/>
    </row>
    <row r="13" spans="2:9" x14ac:dyDescent="0.2">
      <c r="B13" s="40" t="s">
        <v>52</v>
      </c>
      <c r="C13" s="40"/>
      <c r="D13" s="28" t="s">
        <v>79</v>
      </c>
      <c r="E13" s="30" t="s">
        <v>57</v>
      </c>
      <c r="F13" s="30" t="s">
        <v>70</v>
      </c>
      <c r="G13" s="30" t="s">
        <v>58</v>
      </c>
      <c r="H13" s="30"/>
      <c r="I13" s="31"/>
    </row>
    <row r="14" spans="2:9" s="70" customFormat="1" x14ac:dyDescent="0.2">
      <c r="B14" s="65" t="s">
        <v>52</v>
      </c>
      <c r="C14" s="65"/>
      <c r="D14" s="67" t="s">
        <v>80</v>
      </c>
      <c r="E14" s="68" t="s">
        <v>57</v>
      </c>
      <c r="F14" s="68" t="s">
        <v>70</v>
      </c>
      <c r="G14" s="68" t="s">
        <v>58</v>
      </c>
      <c r="H14" s="68"/>
      <c r="I14" s="69"/>
    </row>
    <row r="15" spans="2:9" x14ac:dyDescent="0.2">
      <c r="B15" s="40" t="s">
        <v>76</v>
      </c>
      <c r="C15" s="40"/>
      <c r="D15" s="28" t="s">
        <v>79</v>
      </c>
      <c r="E15" s="30" t="s">
        <v>57</v>
      </c>
      <c r="F15" s="30" t="s">
        <v>78</v>
      </c>
      <c r="G15" s="30" t="s">
        <v>70</v>
      </c>
      <c r="H15" s="30"/>
      <c r="I15" s="31"/>
    </row>
    <row r="16" spans="2:9" x14ac:dyDescent="0.2">
      <c r="B16" s="40" t="s">
        <v>83</v>
      </c>
      <c r="D16" s="28" t="s">
        <v>79</v>
      </c>
      <c r="E16" s="30" t="s">
        <v>82</v>
      </c>
      <c r="F16" s="30" t="s">
        <v>71</v>
      </c>
      <c r="G16" s="30" t="s">
        <v>71</v>
      </c>
      <c r="H16" s="30"/>
      <c r="I16" s="31"/>
    </row>
    <row r="17" spans="2:9" x14ac:dyDescent="0.2">
      <c r="B17" s="40" t="s">
        <v>83</v>
      </c>
      <c r="C17" s="40"/>
      <c r="D17" s="28" t="s">
        <v>80</v>
      </c>
      <c r="E17" s="30" t="s">
        <v>82</v>
      </c>
      <c r="F17" s="30" t="s">
        <v>71</v>
      </c>
      <c r="G17" s="30" t="s">
        <v>71</v>
      </c>
      <c r="H17" s="30"/>
      <c r="I17" s="31"/>
    </row>
    <row r="18" spans="2:9" x14ac:dyDescent="0.2">
      <c r="B18" s="40" t="s">
        <v>84</v>
      </c>
      <c r="C18" s="40"/>
      <c r="D18" s="28" t="s">
        <v>80</v>
      </c>
      <c r="E18" s="30" t="s">
        <v>82</v>
      </c>
      <c r="F18" s="30" t="s">
        <v>71</v>
      </c>
      <c r="G18" s="30" t="s">
        <v>60</v>
      </c>
      <c r="H18" s="30"/>
      <c r="I18" s="31"/>
    </row>
    <row r="19" spans="2:9" x14ac:dyDescent="0.2">
      <c r="B19" s="40" t="s">
        <v>85</v>
      </c>
      <c r="C19" s="40"/>
      <c r="D19" s="28" t="s">
        <v>79</v>
      </c>
      <c r="E19" s="30" t="s">
        <v>82</v>
      </c>
      <c r="F19" s="30" t="s">
        <v>60</v>
      </c>
      <c r="G19" s="30" t="s">
        <v>58</v>
      </c>
      <c r="H19" s="30"/>
      <c r="I19" s="31"/>
    </row>
    <row r="20" spans="2:9" x14ac:dyDescent="0.2">
      <c r="B20" s="40" t="s">
        <v>51</v>
      </c>
      <c r="C20" s="40"/>
      <c r="D20" s="28" t="s">
        <v>80</v>
      </c>
      <c r="E20" s="30" t="s">
        <v>73</v>
      </c>
      <c r="F20" s="30" t="s">
        <v>71</v>
      </c>
      <c r="G20" s="30" t="s">
        <v>68</v>
      </c>
      <c r="H20" s="30"/>
      <c r="I20" s="31"/>
    </row>
    <row r="21" spans="2:9" ht="33" x14ac:dyDescent="0.2">
      <c r="B21" s="41" t="s">
        <v>86</v>
      </c>
      <c r="C21" s="56" t="s">
        <v>141</v>
      </c>
      <c r="D21" s="32"/>
      <c r="E21" s="33"/>
      <c r="F21" s="34"/>
      <c r="G21" s="33"/>
      <c r="H21" s="33"/>
      <c r="I21" s="35"/>
    </row>
    <row r="22" spans="2:9" x14ac:dyDescent="0.2">
      <c r="B22" s="42"/>
      <c r="C22" s="61"/>
      <c r="D22" s="62"/>
      <c r="E22" s="36"/>
      <c r="F22" s="36"/>
      <c r="G22" s="36"/>
      <c r="H22" s="36"/>
      <c r="I22" s="36"/>
    </row>
    <row r="23" spans="2:9" x14ac:dyDescent="0.2">
      <c r="B23" s="40" t="s">
        <v>61</v>
      </c>
      <c r="C23" s="40"/>
      <c r="D23" s="28" t="s">
        <v>87</v>
      </c>
      <c r="E23" s="30" t="s">
        <v>57</v>
      </c>
      <c r="F23" s="30" t="s">
        <v>62</v>
      </c>
      <c r="G23" s="30" t="s">
        <v>62</v>
      </c>
      <c r="H23" s="30"/>
      <c r="I23" s="31"/>
    </row>
    <row r="24" spans="2:9" x14ac:dyDescent="0.2">
      <c r="B24" s="40" t="s">
        <v>64</v>
      </c>
      <c r="C24" s="40"/>
      <c r="D24" s="28" t="s">
        <v>88</v>
      </c>
      <c r="E24" s="30" t="s">
        <v>57</v>
      </c>
      <c r="F24" s="30" t="s">
        <v>60</v>
      </c>
      <c r="G24" s="30" t="s">
        <v>65</v>
      </c>
      <c r="H24" s="30"/>
      <c r="I24" s="31"/>
    </row>
    <row r="25" spans="2:9" x14ac:dyDescent="0.2">
      <c r="B25" s="40" t="s">
        <v>69</v>
      </c>
      <c r="C25" s="40"/>
      <c r="D25" s="28" t="s">
        <v>87</v>
      </c>
      <c r="E25" s="30" t="s">
        <v>57</v>
      </c>
      <c r="F25" s="30" t="s">
        <v>70</v>
      </c>
      <c r="G25" s="30" t="s">
        <v>71</v>
      </c>
      <c r="H25" s="30"/>
      <c r="I25" s="31"/>
    </row>
    <row r="26" spans="2:9" x14ac:dyDescent="0.2">
      <c r="B26" s="65" t="s">
        <v>52</v>
      </c>
      <c r="C26" s="65"/>
      <c r="D26" s="67" t="s">
        <v>87</v>
      </c>
      <c r="E26" s="68" t="s">
        <v>57</v>
      </c>
      <c r="F26" s="68" t="s">
        <v>70</v>
      </c>
      <c r="G26" s="68" t="s">
        <v>58</v>
      </c>
      <c r="H26" s="68"/>
      <c r="I26" s="69"/>
    </row>
    <row r="27" spans="2:9" x14ac:dyDescent="0.2">
      <c r="B27" s="40" t="s">
        <v>76</v>
      </c>
      <c r="C27" s="40"/>
      <c r="D27" s="28" t="s">
        <v>87</v>
      </c>
      <c r="E27" s="30" t="s">
        <v>57</v>
      </c>
      <c r="F27" s="30" t="s">
        <v>78</v>
      </c>
      <c r="G27" s="30" t="s">
        <v>70</v>
      </c>
      <c r="H27" s="30"/>
      <c r="I27" s="31"/>
    </row>
    <row r="28" spans="2:9" x14ac:dyDescent="0.2">
      <c r="B28" s="40" t="s">
        <v>83</v>
      </c>
      <c r="C28" s="40"/>
      <c r="D28" s="28" t="s">
        <v>87</v>
      </c>
      <c r="E28" s="30" t="s">
        <v>82</v>
      </c>
      <c r="F28" s="30" t="s">
        <v>71</v>
      </c>
      <c r="G28" s="30" t="s">
        <v>71</v>
      </c>
      <c r="H28" s="30"/>
      <c r="I28" s="31"/>
    </row>
    <row r="29" spans="2:9" x14ac:dyDescent="0.2">
      <c r="B29" s="40" t="s">
        <v>85</v>
      </c>
      <c r="C29" s="40"/>
      <c r="D29" s="28" t="s">
        <v>87</v>
      </c>
      <c r="E29" s="30" t="s">
        <v>82</v>
      </c>
      <c r="F29" s="30" t="s">
        <v>60</v>
      </c>
      <c r="G29" s="30" t="s">
        <v>58</v>
      </c>
      <c r="H29" s="30"/>
      <c r="I29" s="31"/>
    </row>
    <row r="30" spans="2:9" ht="33" x14ac:dyDescent="0.2">
      <c r="B30" s="41" t="s">
        <v>89</v>
      </c>
      <c r="C30" s="56" t="s">
        <v>146</v>
      </c>
      <c r="D30" s="32"/>
      <c r="E30" s="33"/>
      <c r="F30" s="34"/>
      <c r="G30" s="33"/>
      <c r="H30" s="33"/>
      <c r="I30" s="35"/>
    </row>
    <row r="31" spans="2:9" x14ac:dyDescent="0.2">
      <c r="B31" s="39"/>
      <c r="C31" s="39"/>
      <c r="D31" s="25"/>
      <c r="E31" s="25"/>
      <c r="F31" s="25"/>
      <c r="G31" s="26"/>
      <c r="H31" s="26"/>
      <c r="I31" s="25"/>
    </row>
    <row r="32" spans="2:9" x14ac:dyDescent="0.2">
      <c r="B32" s="65" t="s">
        <v>52</v>
      </c>
      <c r="C32" s="65"/>
      <c r="D32" s="67" t="s">
        <v>122</v>
      </c>
      <c r="E32" s="68" t="s">
        <v>57</v>
      </c>
      <c r="F32" s="68" t="s">
        <v>70</v>
      </c>
      <c r="G32" s="68" t="s">
        <v>58</v>
      </c>
      <c r="H32" s="68"/>
      <c r="I32" s="69"/>
    </row>
    <row r="33" spans="2:9" ht="66" x14ac:dyDescent="0.2">
      <c r="B33" s="41"/>
      <c r="C33" s="57" t="s">
        <v>142</v>
      </c>
      <c r="D33" s="28"/>
      <c r="E33" s="33"/>
      <c r="F33" s="34"/>
      <c r="G33" s="33"/>
      <c r="H33" s="33"/>
      <c r="I33" s="35"/>
    </row>
    <row r="34" spans="2:9" x14ac:dyDescent="0.2">
      <c r="B34" s="39"/>
      <c r="C34" s="39"/>
      <c r="D34" s="25"/>
      <c r="E34" s="25"/>
      <c r="F34" s="25"/>
      <c r="G34" s="26"/>
      <c r="H34" s="26"/>
      <c r="I34" s="25"/>
    </row>
    <row r="35" spans="2:9" ht="15" x14ac:dyDescent="0.25">
      <c r="B35" s="65" t="s">
        <v>52</v>
      </c>
      <c r="C35" s="71"/>
      <c r="D35" s="72" t="s">
        <v>118</v>
      </c>
      <c r="E35" s="68" t="s">
        <v>57</v>
      </c>
      <c r="F35" s="68" t="s">
        <v>70</v>
      </c>
      <c r="G35" s="68" t="s">
        <v>58</v>
      </c>
      <c r="H35" s="68"/>
      <c r="I35" s="69"/>
    </row>
    <row r="36" spans="2:9" ht="82.5" x14ac:dyDescent="0.25">
      <c r="B36" s="46"/>
      <c r="C36" s="57" t="s">
        <v>143</v>
      </c>
      <c r="D36" s="50"/>
      <c r="E36" s="47"/>
      <c r="F36" s="47"/>
      <c r="G36" s="48"/>
      <c r="H36" s="48"/>
      <c r="I36" s="63"/>
    </row>
    <row r="37" spans="2:9" ht="15" x14ac:dyDescent="0.25">
      <c r="B37" s="73"/>
      <c r="C37" s="74"/>
      <c r="D37" s="75"/>
      <c r="E37" s="76"/>
      <c r="F37" s="76"/>
      <c r="G37" s="76"/>
      <c r="H37" s="76"/>
      <c r="I37" s="77"/>
    </row>
    <row r="38" spans="2:9" x14ac:dyDescent="0.2">
      <c r="B38" s="40" t="s">
        <v>55</v>
      </c>
      <c r="C38" s="40"/>
      <c r="D38" s="29" t="s">
        <v>56</v>
      </c>
      <c r="E38" s="30" t="s">
        <v>57</v>
      </c>
      <c r="F38" s="30" t="s">
        <v>58</v>
      </c>
      <c r="G38" s="30" t="s">
        <v>58</v>
      </c>
      <c r="H38" s="30"/>
      <c r="I38" s="31"/>
    </row>
    <row r="39" spans="2:9" x14ac:dyDescent="0.2">
      <c r="B39" s="40" t="s">
        <v>59</v>
      </c>
      <c r="C39" s="40"/>
      <c r="D39" s="29" t="s">
        <v>56</v>
      </c>
      <c r="E39" s="30" t="s">
        <v>57</v>
      </c>
      <c r="F39" s="30" t="s">
        <v>58</v>
      </c>
      <c r="G39" s="30" t="s">
        <v>60</v>
      </c>
      <c r="H39" s="30"/>
      <c r="I39" s="31"/>
    </row>
    <row r="40" spans="2:9" ht="25.5" x14ac:dyDescent="0.2">
      <c r="B40" s="111" t="s">
        <v>150</v>
      </c>
      <c r="C40" s="111"/>
      <c r="D40" s="112"/>
      <c r="E40" s="113"/>
      <c r="F40" s="113"/>
      <c r="G40" s="113"/>
      <c r="H40" s="113"/>
      <c r="I40" s="114"/>
    </row>
    <row r="41" spans="2:9" x14ac:dyDescent="0.2">
      <c r="B41" s="40" t="s">
        <v>61</v>
      </c>
      <c r="C41" s="40"/>
      <c r="D41" s="29" t="s">
        <v>56</v>
      </c>
      <c r="E41" s="30" t="s">
        <v>57</v>
      </c>
      <c r="F41" s="30" t="s">
        <v>62</v>
      </c>
      <c r="G41" s="30" t="s">
        <v>62</v>
      </c>
      <c r="H41" s="30"/>
      <c r="I41" s="31"/>
    </row>
    <row r="42" spans="2:9" x14ac:dyDescent="0.2">
      <c r="B42" s="40" t="s">
        <v>63</v>
      </c>
      <c r="C42" s="40"/>
      <c r="D42" s="29" t="s">
        <v>56</v>
      </c>
      <c r="E42" s="30" t="s">
        <v>57</v>
      </c>
      <c r="F42" s="30" t="s">
        <v>62</v>
      </c>
      <c r="G42" s="30" t="s">
        <v>60</v>
      </c>
      <c r="H42" s="30"/>
      <c r="I42" s="31"/>
    </row>
    <row r="43" spans="2:9" x14ac:dyDescent="0.2">
      <c r="B43" s="40" t="s">
        <v>64</v>
      </c>
      <c r="C43" s="40"/>
      <c r="D43" s="29" t="s">
        <v>56</v>
      </c>
      <c r="E43" s="30" t="s">
        <v>57</v>
      </c>
      <c r="F43" s="30" t="s">
        <v>60</v>
      </c>
      <c r="G43" s="30" t="s">
        <v>65</v>
      </c>
      <c r="H43" s="30"/>
      <c r="I43" s="31"/>
    </row>
    <row r="44" spans="2:9" x14ac:dyDescent="0.2">
      <c r="B44" s="40" t="s">
        <v>66</v>
      </c>
      <c r="C44" s="40"/>
      <c r="D44" s="29" t="s">
        <v>67</v>
      </c>
      <c r="E44" s="30" t="s">
        <v>57</v>
      </c>
      <c r="F44" s="30" t="s">
        <v>60</v>
      </c>
      <c r="G44" s="30" t="s">
        <v>68</v>
      </c>
      <c r="H44" s="30"/>
      <c r="I44" s="31"/>
    </row>
    <row r="45" spans="2:9" x14ac:dyDescent="0.2">
      <c r="B45" s="65" t="s">
        <v>69</v>
      </c>
      <c r="C45" s="65"/>
      <c r="D45" s="67" t="s">
        <v>56</v>
      </c>
      <c r="E45" s="68" t="s">
        <v>57</v>
      </c>
      <c r="F45" s="68" t="s">
        <v>70</v>
      </c>
      <c r="G45" s="68" t="s">
        <v>71</v>
      </c>
      <c r="H45" s="68"/>
      <c r="I45" s="69"/>
    </row>
    <row r="46" spans="2:9" x14ac:dyDescent="0.2">
      <c r="B46" s="65" t="s">
        <v>52</v>
      </c>
      <c r="C46" s="65"/>
      <c r="D46" s="67" t="s">
        <v>56</v>
      </c>
      <c r="E46" s="68" t="s">
        <v>57</v>
      </c>
      <c r="F46" s="68" t="s">
        <v>70</v>
      </c>
      <c r="G46" s="68" t="s">
        <v>58</v>
      </c>
      <c r="H46" s="68"/>
      <c r="I46" s="69"/>
    </row>
    <row r="47" spans="2:9" x14ac:dyDescent="0.2">
      <c r="B47" s="40" t="s">
        <v>76</v>
      </c>
      <c r="C47" s="40"/>
      <c r="D47" s="29" t="s">
        <v>77</v>
      </c>
      <c r="E47" s="30" t="s">
        <v>57</v>
      </c>
      <c r="F47" s="30" t="s">
        <v>78</v>
      </c>
      <c r="G47" s="30" t="s">
        <v>70</v>
      </c>
      <c r="H47" s="30"/>
      <c r="I47" s="31"/>
    </row>
    <row r="48" spans="2:9" x14ac:dyDescent="0.2">
      <c r="B48" s="40" t="s">
        <v>54</v>
      </c>
      <c r="C48" s="40"/>
      <c r="D48" s="29" t="s">
        <v>72</v>
      </c>
      <c r="E48" s="30" t="s">
        <v>73</v>
      </c>
      <c r="F48" s="30" t="s">
        <v>58</v>
      </c>
      <c r="G48" s="30" t="s">
        <v>74</v>
      </c>
      <c r="H48" s="30"/>
      <c r="I48" s="31"/>
    </row>
    <row r="49" spans="2:9" ht="33" x14ac:dyDescent="0.2">
      <c r="B49" s="41" t="s">
        <v>75</v>
      </c>
      <c r="C49" s="57" t="s">
        <v>149</v>
      </c>
      <c r="D49" s="32"/>
      <c r="E49" s="33"/>
      <c r="F49" s="34"/>
      <c r="G49" s="33"/>
      <c r="H49" s="33"/>
      <c r="I49" s="35"/>
    </row>
    <row r="50" spans="2:9" x14ac:dyDescent="0.2">
      <c r="B50" s="78"/>
      <c r="C50" s="79"/>
      <c r="D50" s="80"/>
      <c r="E50" s="81"/>
      <c r="F50" s="81"/>
      <c r="G50" s="81"/>
      <c r="H50" s="81"/>
      <c r="I50" s="81"/>
    </row>
    <row r="51" spans="2:9" x14ac:dyDescent="0.2">
      <c r="B51" s="52"/>
      <c r="C51" s="53"/>
      <c r="D51" s="29" t="s">
        <v>123</v>
      </c>
      <c r="E51" s="33"/>
      <c r="F51" s="33"/>
      <c r="G51" s="33"/>
      <c r="H51" s="33"/>
      <c r="I51" s="33"/>
    </row>
    <row r="52" spans="2:9" x14ac:dyDescent="0.2">
      <c r="B52" s="65" t="s">
        <v>69</v>
      </c>
      <c r="C52" s="82"/>
      <c r="D52" s="67" t="s">
        <v>123</v>
      </c>
      <c r="E52" s="68" t="s">
        <v>57</v>
      </c>
      <c r="F52" s="68" t="s">
        <v>70</v>
      </c>
      <c r="G52" s="68" t="s">
        <v>71</v>
      </c>
      <c r="H52" s="68"/>
      <c r="I52" s="69"/>
    </row>
    <row r="53" spans="2:9" x14ac:dyDescent="0.2">
      <c r="B53" s="65" t="s">
        <v>52</v>
      </c>
      <c r="C53" s="82"/>
      <c r="D53" s="67" t="s">
        <v>123</v>
      </c>
      <c r="E53" s="68" t="s">
        <v>57</v>
      </c>
      <c r="F53" s="68" t="s">
        <v>70</v>
      </c>
      <c r="G53" s="68" t="s">
        <v>58</v>
      </c>
      <c r="H53" s="68"/>
      <c r="I53" s="69"/>
    </row>
    <row r="54" spans="2:9" ht="49.5" x14ac:dyDescent="0.2">
      <c r="B54" s="52"/>
      <c r="C54" s="57" t="s">
        <v>144</v>
      </c>
      <c r="D54" s="29"/>
      <c r="E54" s="33"/>
      <c r="F54" s="33"/>
      <c r="G54" s="33"/>
      <c r="H54" s="33"/>
      <c r="I54" s="35"/>
    </row>
    <row r="55" spans="2:9" x14ac:dyDescent="0.2">
      <c r="B55" s="24"/>
      <c r="C55" s="24"/>
    </row>
    <row r="56" spans="2:9" x14ac:dyDescent="0.2">
      <c r="B56" s="24"/>
      <c r="C56" s="24"/>
    </row>
    <row r="57" spans="2:9" x14ac:dyDescent="0.2">
      <c r="B57" s="52"/>
      <c r="C57" s="45"/>
      <c r="D57" s="28"/>
      <c r="E57" s="33"/>
      <c r="F57" s="33"/>
      <c r="G57" s="33"/>
      <c r="H57" s="33"/>
      <c r="I57" s="33"/>
    </row>
    <row r="58" spans="2:9" x14ac:dyDescent="0.2">
      <c r="B58" s="40" t="s">
        <v>90</v>
      </c>
      <c r="C58" s="45"/>
      <c r="D58" s="28" t="s">
        <v>91</v>
      </c>
      <c r="E58" s="30" t="s">
        <v>57</v>
      </c>
      <c r="F58" s="30" t="s">
        <v>71</v>
      </c>
      <c r="G58" s="30" t="s">
        <v>71</v>
      </c>
      <c r="H58" s="30"/>
      <c r="I58" s="31"/>
    </row>
    <row r="59" spans="2:9" s="70" customFormat="1" x14ac:dyDescent="0.2">
      <c r="B59" s="65" t="s">
        <v>61</v>
      </c>
      <c r="C59" s="65"/>
      <c r="D59" s="67" t="s">
        <v>91</v>
      </c>
      <c r="E59" s="68" t="s">
        <v>57</v>
      </c>
      <c r="F59" s="68" t="s">
        <v>62</v>
      </c>
      <c r="G59" s="68" t="s">
        <v>62</v>
      </c>
      <c r="H59" s="68"/>
      <c r="I59" s="69"/>
    </row>
    <row r="60" spans="2:9" x14ac:dyDescent="0.2">
      <c r="B60" s="40" t="s">
        <v>69</v>
      </c>
      <c r="C60" s="40"/>
      <c r="D60" s="28" t="s">
        <v>91</v>
      </c>
      <c r="E60" s="30" t="s">
        <v>57</v>
      </c>
      <c r="F60" s="30" t="s">
        <v>70</v>
      </c>
      <c r="G60" s="30" t="s">
        <v>71</v>
      </c>
      <c r="H60" s="30"/>
      <c r="I60" s="31"/>
    </row>
    <row r="61" spans="2:9" s="70" customFormat="1" x14ac:dyDescent="0.2">
      <c r="B61" s="65" t="s">
        <v>52</v>
      </c>
      <c r="C61" s="65"/>
      <c r="D61" s="67" t="s">
        <v>91</v>
      </c>
      <c r="E61" s="68" t="s">
        <v>57</v>
      </c>
      <c r="F61" s="68" t="s">
        <v>70</v>
      </c>
      <c r="G61" s="68" t="s">
        <v>58</v>
      </c>
      <c r="H61" s="68"/>
      <c r="I61" s="69"/>
    </row>
    <row r="62" spans="2:9" x14ac:dyDescent="0.2">
      <c r="B62" s="40" t="s">
        <v>76</v>
      </c>
      <c r="C62" s="40"/>
      <c r="D62" s="28" t="s">
        <v>91</v>
      </c>
      <c r="E62" s="30" t="s">
        <v>57</v>
      </c>
      <c r="F62" s="30" t="s">
        <v>78</v>
      </c>
      <c r="G62" s="30" t="s">
        <v>70</v>
      </c>
      <c r="H62" s="30"/>
      <c r="I62" s="31"/>
    </row>
    <row r="63" spans="2:9" x14ac:dyDescent="0.2">
      <c r="B63" s="40" t="s">
        <v>85</v>
      </c>
      <c r="C63" s="40"/>
      <c r="D63" s="28" t="s">
        <v>92</v>
      </c>
      <c r="E63" s="30" t="s">
        <v>82</v>
      </c>
      <c r="F63" s="30" t="s">
        <v>60</v>
      </c>
      <c r="G63" s="30" t="s">
        <v>58</v>
      </c>
      <c r="H63" s="30"/>
      <c r="I63" s="31"/>
    </row>
    <row r="64" spans="2:9" x14ac:dyDescent="0.2">
      <c r="B64" s="40" t="s">
        <v>50</v>
      </c>
      <c r="C64" s="40"/>
      <c r="D64" s="28" t="s">
        <v>91</v>
      </c>
      <c r="E64" s="30" t="s">
        <v>73</v>
      </c>
      <c r="F64" s="30" t="s">
        <v>71</v>
      </c>
      <c r="G64" s="30" t="s">
        <v>60</v>
      </c>
      <c r="H64" s="30"/>
      <c r="I64" s="31"/>
    </row>
    <row r="65" spans="2:10" x14ac:dyDescent="0.2">
      <c r="B65" s="40" t="s">
        <v>51</v>
      </c>
      <c r="C65" s="40"/>
      <c r="D65" s="28" t="s">
        <v>91</v>
      </c>
      <c r="E65" s="30" t="s">
        <v>73</v>
      </c>
      <c r="F65" s="30" t="s">
        <v>71</v>
      </c>
      <c r="G65" s="30" t="s">
        <v>68</v>
      </c>
      <c r="H65" s="30"/>
      <c r="I65" s="31"/>
    </row>
    <row r="66" spans="2:10" ht="66" x14ac:dyDescent="0.2">
      <c r="B66" s="41" t="s">
        <v>93</v>
      </c>
      <c r="C66" s="59" t="s">
        <v>148</v>
      </c>
      <c r="D66" s="32"/>
      <c r="E66" s="33"/>
      <c r="F66" s="34"/>
      <c r="G66" s="33"/>
      <c r="H66" s="33"/>
      <c r="I66" s="35"/>
      <c r="J66" s="90"/>
    </row>
    <row r="67" spans="2:10" x14ac:dyDescent="0.2">
      <c r="B67" s="85"/>
      <c r="C67" s="86"/>
      <c r="D67" s="87"/>
      <c r="E67" s="81"/>
      <c r="F67" s="88"/>
      <c r="G67" s="81"/>
      <c r="H67" s="81"/>
      <c r="I67" s="89"/>
      <c r="J67" s="55"/>
    </row>
    <row r="68" spans="2:10" s="70" customFormat="1" x14ac:dyDescent="0.2">
      <c r="B68" s="65" t="s">
        <v>61</v>
      </c>
      <c r="C68" s="83"/>
      <c r="D68" s="67" t="s">
        <v>125</v>
      </c>
      <c r="E68" s="68" t="s">
        <v>57</v>
      </c>
      <c r="F68" s="68" t="s">
        <v>62</v>
      </c>
      <c r="G68" s="68" t="s">
        <v>62</v>
      </c>
      <c r="H68" s="68"/>
      <c r="I68" s="69"/>
      <c r="J68" s="84"/>
    </row>
    <row r="69" spans="2:10" s="70" customFormat="1" x14ac:dyDescent="0.2">
      <c r="B69" s="65" t="s">
        <v>52</v>
      </c>
      <c r="C69" s="83"/>
      <c r="D69" s="67" t="s">
        <v>125</v>
      </c>
      <c r="E69" s="68" t="s">
        <v>57</v>
      </c>
      <c r="F69" s="68" t="s">
        <v>70</v>
      </c>
      <c r="G69" s="68" t="s">
        <v>58</v>
      </c>
      <c r="H69" s="68"/>
      <c r="I69" s="69"/>
      <c r="J69" s="84"/>
    </row>
    <row r="70" spans="2:10" ht="115.5" x14ac:dyDescent="0.2">
      <c r="B70" s="41"/>
      <c r="C70" s="110" t="s">
        <v>147</v>
      </c>
      <c r="D70" s="32"/>
      <c r="E70" s="33"/>
      <c r="F70" s="34"/>
      <c r="G70" s="33"/>
      <c r="H70" s="33"/>
      <c r="I70" s="35"/>
      <c r="J70" s="55"/>
    </row>
    <row r="71" spans="2:10" hidden="1" x14ac:dyDescent="0.2">
      <c r="B71" s="65" t="s">
        <v>61</v>
      </c>
      <c r="C71" s="45"/>
      <c r="D71" s="67" t="s">
        <v>126</v>
      </c>
      <c r="E71" s="68" t="s">
        <v>57</v>
      </c>
      <c r="F71" s="68" t="s">
        <v>62</v>
      </c>
      <c r="G71" s="68" t="s">
        <v>62</v>
      </c>
      <c r="H71" s="68"/>
      <c r="I71" s="69"/>
      <c r="J71" s="55"/>
    </row>
    <row r="72" spans="2:10" hidden="1" x14ac:dyDescent="0.2">
      <c r="B72" s="65" t="s">
        <v>69</v>
      </c>
      <c r="C72" s="45"/>
      <c r="D72" s="67" t="s">
        <v>126</v>
      </c>
      <c r="E72" s="68" t="s">
        <v>57</v>
      </c>
      <c r="F72" s="68" t="s">
        <v>70</v>
      </c>
      <c r="G72" s="68" t="s">
        <v>71</v>
      </c>
      <c r="H72" s="68"/>
      <c r="I72" s="69"/>
      <c r="J72" s="55"/>
    </row>
    <row r="73" spans="2:10" ht="51" hidden="1" x14ac:dyDescent="0.2">
      <c r="B73" s="41" t="s">
        <v>151</v>
      </c>
      <c r="C73" s="45" t="s">
        <v>152</v>
      </c>
      <c r="D73" s="32"/>
      <c r="E73" s="33"/>
      <c r="F73" s="34"/>
      <c r="G73" s="33"/>
      <c r="H73" s="33"/>
      <c r="I73" s="35"/>
      <c r="J73" s="55"/>
    </row>
    <row r="74" spans="2:10" x14ac:dyDescent="0.2">
      <c r="B74" s="52"/>
      <c r="C74" s="52"/>
      <c r="D74" s="33"/>
      <c r="E74" s="33"/>
      <c r="F74" s="33"/>
      <c r="G74" s="33"/>
      <c r="H74" s="33"/>
      <c r="I74" s="33"/>
    </row>
    <row r="75" spans="2:10" x14ac:dyDescent="0.2">
      <c r="B75" s="40" t="s">
        <v>59</v>
      </c>
      <c r="C75" s="40"/>
      <c r="D75" s="28" t="s">
        <v>94</v>
      </c>
      <c r="E75" s="30" t="s">
        <v>57</v>
      </c>
      <c r="F75" s="30" t="s">
        <v>58</v>
      </c>
      <c r="G75" s="30" t="s">
        <v>60</v>
      </c>
      <c r="H75" s="30"/>
      <c r="I75" s="31"/>
    </row>
    <row r="76" spans="2:10" s="70" customFormat="1" x14ac:dyDescent="0.2">
      <c r="B76" s="65" t="s">
        <v>61</v>
      </c>
      <c r="C76" s="65"/>
      <c r="D76" s="67" t="s">
        <v>94</v>
      </c>
      <c r="E76" s="68" t="s">
        <v>57</v>
      </c>
      <c r="F76" s="68" t="s">
        <v>62</v>
      </c>
      <c r="G76" s="68" t="s">
        <v>62</v>
      </c>
      <c r="H76" s="68"/>
      <c r="I76" s="69"/>
    </row>
    <row r="77" spans="2:10" x14ac:dyDescent="0.2">
      <c r="B77" s="65" t="s">
        <v>69</v>
      </c>
      <c r="C77" s="40"/>
      <c r="D77" s="67" t="s">
        <v>94</v>
      </c>
      <c r="E77" s="68" t="s">
        <v>57</v>
      </c>
      <c r="F77" s="68" t="s">
        <v>70</v>
      </c>
      <c r="G77" s="68" t="s">
        <v>71</v>
      </c>
      <c r="H77" s="68"/>
      <c r="I77" s="69"/>
    </row>
    <row r="78" spans="2:10" x14ac:dyDescent="0.2">
      <c r="B78" s="40" t="s">
        <v>52</v>
      </c>
      <c r="C78" s="40"/>
      <c r="D78" s="28" t="s">
        <v>94</v>
      </c>
      <c r="E78" s="30" t="s">
        <v>57</v>
      </c>
      <c r="F78" s="30" t="s">
        <v>70</v>
      </c>
      <c r="G78" s="30" t="s">
        <v>58</v>
      </c>
      <c r="H78" s="30"/>
      <c r="I78" s="31"/>
    </row>
    <row r="79" spans="2:10" x14ac:dyDescent="0.2">
      <c r="B79" s="40" t="s">
        <v>95</v>
      </c>
      <c r="C79" s="40"/>
      <c r="D79" s="28" t="s">
        <v>94</v>
      </c>
      <c r="E79" s="30" t="s">
        <v>57</v>
      </c>
      <c r="F79" s="30" t="s">
        <v>78</v>
      </c>
      <c r="G79" s="30" t="s">
        <v>71</v>
      </c>
      <c r="H79" s="30"/>
      <c r="I79" s="31"/>
    </row>
    <row r="80" spans="2:10" x14ac:dyDescent="0.2">
      <c r="B80" s="40" t="s">
        <v>76</v>
      </c>
      <c r="C80" s="40"/>
      <c r="D80" s="28" t="s">
        <v>94</v>
      </c>
      <c r="E80" s="30" t="s">
        <v>57</v>
      </c>
      <c r="F80" s="30" t="s">
        <v>78</v>
      </c>
      <c r="G80" s="30" t="s">
        <v>70</v>
      </c>
      <c r="H80" s="30"/>
      <c r="I80" s="31"/>
    </row>
    <row r="81" spans="2:10" x14ac:dyDescent="0.2">
      <c r="B81" s="40" t="s">
        <v>96</v>
      </c>
      <c r="C81" s="40"/>
      <c r="D81" s="28" t="s">
        <v>94</v>
      </c>
      <c r="E81" s="30" t="s">
        <v>57</v>
      </c>
      <c r="F81" s="30" t="s">
        <v>78</v>
      </c>
      <c r="G81" s="30" t="s">
        <v>74</v>
      </c>
      <c r="H81" s="30"/>
      <c r="I81" s="31"/>
    </row>
    <row r="82" spans="2:10" x14ac:dyDescent="0.2">
      <c r="B82" s="40" t="s">
        <v>83</v>
      </c>
      <c r="C82" s="40"/>
      <c r="D82" s="28" t="s">
        <v>94</v>
      </c>
      <c r="E82" s="30" t="s">
        <v>82</v>
      </c>
      <c r="F82" s="30" t="s">
        <v>71</v>
      </c>
      <c r="G82" s="30" t="s">
        <v>71</v>
      </c>
      <c r="H82" s="30"/>
      <c r="I82" s="31"/>
    </row>
    <row r="83" spans="2:10" x14ac:dyDescent="0.2">
      <c r="B83" s="40" t="s">
        <v>85</v>
      </c>
      <c r="C83" s="40"/>
      <c r="D83" s="28" t="s">
        <v>94</v>
      </c>
      <c r="E83" s="30" t="s">
        <v>82</v>
      </c>
      <c r="F83" s="30" t="s">
        <v>60</v>
      </c>
      <c r="G83" s="30" t="s">
        <v>58</v>
      </c>
      <c r="H83" s="30"/>
      <c r="I83" s="31"/>
    </row>
    <row r="84" spans="2:10" x14ac:dyDescent="0.2">
      <c r="B84" s="40" t="s">
        <v>97</v>
      </c>
      <c r="C84" s="40"/>
      <c r="D84" s="28" t="s">
        <v>94</v>
      </c>
      <c r="E84" s="30" t="s">
        <v>82</v>
      </c>
      <c r="F84" s="30" t="s">
        <v>68</v>
      </c>
      <c r="G84" s="30" t="s">
        <v>70</v>
      </c>
      <c r="H84" s="30"/>
      <c r="I84" s="31"/>
    </row>
    <row r="85" spans="2:10" x14ac:dyDescent="0.2">
      <c r="B85" s="40" t="s">
        <v>50</v>
      </c>
      <c r="C85" s="40"/>
      <c r="D85" s="28" t="s">
        <v>98</v>
      </c>
      <c r="E85" s="30" t="s">
        <v>73</v>
      </c>
      <c r="F85" s="30" t="s">
        <v>71</v>
      </c>
      <c r="G85" s="30" t="s">
        <v>60</v>
      </c>
      <c r="H85" s="30"/>
      <c r="I85" s="31"/>
    </row>
    <row r="86" spans="2:10" x14ac:dyDescent="0.2">
      <c r="B86" s="40" t="s">
        <v>99</v>
      </c>
      <c r="C86" s="40"/>
      <c r="D86" s="28" t="s">
        <v>98</v>
      </c>
      <c r="E86" s="30" t="s">
        <v>73</v>
      </c>
      <c r="F86" s="30" t="s">
        <v>71</v>
      </c>
      <c r="G86" s="30" t="s">
        <v>70</v>
      </c>
      <c r="H86" s="30"/>
      <c r="I86" s="31"/>
    </row>
    <row r="87" spans="2:10" ht="66" x14ac:dyDescent="0.2">
      <c r="B87" s="41" t="s">
        <v>53</v>
      </c>
      <c r="C87" s="57" t="s">
        <v>145</v>
      </c>
      <c r="D87" s="32"/>
      <c r="E87" s="33"/>
      <c r="F87" s="34"/>
      <c r="G87" s="33"/>
      <c r="H87" s="33"/>
      <c r="I87" s="35"/>
      <c r="J87" s="37"/>
    </row>
    <row r="88" spans="2:10" x14ac:dyDescent="0.2">
      <c r="B88" s="42"/>
      <c r="C88" s="42"/>
      <c r="D88" s="36"/>
      <c r="E88" s="36"/>
      <c r="F88" s="36"/>
      <c r="G88" s="36"/>
      <c r="H88" s="36"/>
      <c r="I88" s="36"/>
    </row>
    <row r="89" spans="2:10" x14ac:dyDescent="0.2">
      <c r="B89" s="44" t="s">
        <v>100</v>
      </c>
      <c r="C89" s="44"/>
      <c r="D89" s="38"/>
      <c r="E89" s="25"/>
      <c r="F89" s="25"/>
      <c r="G89" s="25"/>
      <c r="H89" s="25" t="s">
        <v>153</v>
      </c>
      <c r="I89" s="63"/>
    </row>
    <row r="90" spans="2:10" x14ac:dyDescent="0.2">
      <c r="I90" s="64"/>
    </row>
    <row r="91" spans="2:10" x14ac:dyDescent="0.2">
      <c r="H91" s="24" t="s">
        <v>131</v>
      </c>
      <c r="I91" s="64">
        <v>143701516.06999999</v>
      </c>
    </row>
    <row r="93" spans="2:10" x14ac:dyDescent="0.2">
      <c r="I93" s="91">
        <f>+I91-I89</f>
        <v>143701516.06999999</v>
      </c>
    </row>
  </sheetData>
  <mergeCells count="1">
    <mergeCell ref="B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1:K23"/>
  <sheetViews>
    <sheetView workbookViewId="0">
      <selection sqref="A1:XFD1048576"/>
    </sheetView>
  </sheetViews>
  <sheetFormatPr baseColWidth="10" defaultRowHeight="15" x14ac:dyDescent="0.25"/>
  <cols>
    <col min="1" max="1" width="33.7109375" customWidth="1"/>
    <col min="2" max="2" width="30.5703125" customWidth="1"/>
    <col min="3" max="3" width="51.7109375" customWidth="1"/>
    <col min="4" max="4" width="29.42578125" customWidth="1"/>
    <col min="5" max="5" width="45.28515625" customWidth="1"/>
    <col min="6" max="6" width="10.28515625" customWidth="1"/>
    <col min="7" max="7" width="13" customWidth="1"/>
  </cols>
  <sheetData>
    <row r="1" spans="1:11" ht="27" x14ac:dyDescent="0.45">
      <c r="A1" s="268" t="s">
        <v>49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6.5" x14ac:dyDescent="0.3">
      <c r="A2" s="6" t="s">
        <v>1</v>
      </c>
      <c r="B2" s="5"/>
      <c r="C2" s="5"/>
      <c r="D2" s="5"/>
      <c r="E2" s="5"/>
      <c r="F2" s="13"/>
      <c r="G2" s="13"/>
      <c r="H2" s="5"/>
      <c r="I2" s="5"/>
      <c r="J2" s="5"/>
      <c r="K2" s="5"/>
    </row>
    <row r="3" spans="1:11" ht="16.5" x14ac:dyDescent="0.3">
      <c r="A3" s="6" t="s">
        <v>14</v>
      </c>
      <c r="B3" s="5"/>
      <c r="C3" s="5"/>
      <c r="D3" s="5"/>
      <c r="E3" s="5"/>
      <c r="F3" s="13"/>
      <c r="G3" s="13"/>
      <c r="H3" s="5"/>
      <c r="I3" s="5"/>
      <c r="J3" s="5"/>
      <c r="K3" s="5"/>
    </row>
    <row r="4" spans="1:11" ht="16.5" x14ac:dyDescent="0.3">
      <c r="A4" s="6" t="s">
        <v>0</v>
      </c>
      <c r="B4" s="6" t="s">
        <v>43</v>
      </c>
      <c r="C4" s="5"/>
      <c r="D4" s="5"/>
      <c r="E4" s="5"/>
      <c r="F4" s="13"/>
      <c r="G4" s="13"/>
      <c r="H4" s="5"/>
      <c r="I4" s="5"/>
      <c r="J4" s="5"/>
      <c r="K4" s="5"/>
    </row>
    <row r="5" spans="1:11" ht="16.5" x14ac:dyDescent="0.3">
      <c r="A5" s="6" t="s">
        <v>47</v>
      </c>
      <c r="B5" s="6" t="s">
        <v>48</v>
      </c>
      <c r="C5" s="5"/>
      <c r="D5" s="5"/>
      <c r="E5" s="5"/>
      <c r="F5" s="18"/>
      <c r="G5" s="18"/>
      <c r="H5" s="5"/>
      <c r="I5" s="5"/>
      <c r="J5" s="5"/>
      <c r="K5" s="5"/>
    </row>
    <row r="6" spans="1:11" ht="16.5" x14ac:dyDescent="0.3">
      <c r="A6" s="241" t="s">
        <v>2</v>
      </c>
      <c r="B6" s="241" t="s">
        <v>3</v>
      </c>
      <c r="C6" s="269" t="s">
        <v>4</v>
      </c>
      <c r="D6" s="269"/>
      <c r="E6" s="269"/>
      <c r="F6" s="269"/>
      <c r="G6" s="269"/>
      <c r="H6" s="269"/>
      <c r="I6" s="269"/>
      <c r="J6" s="269"/>
      <c r="K6" s="269"/>
    </row>
    <row r="7" spans="1:11" ht="16.5" x14ac:dyDescent="0.25">
      <c r="A7" s="241"/>
      <c r="B7" s="241"/>
      <c r="C7" s="241" t="s">
        <v>13</v>
      </c>
      <c r="D7" s="241" t="s">
        <v>5</v>
      </c>
      <c r="E7" s="241" t="s">
        <v>6</v>
      </c>
      <c r="F7" s="241" t="s">
        <v>15</v>
      </c>
      <c r="G7" s="241" t="s">
        <v>7</v>
      </c>
      <c r="H7" s="241" t="s">
        <v>8</v>
      </c>
      <c r="I7" s="241"/>
      <c r="J7" s="241"/>
      <c r="K7" s="241"/>
    </row>
    <row r="8" spans="1:11" ht="16.5" x14ac:dyDescent="0.25">
      <c r="A8" s="241"/>
      <c r="B8" s="241"/>
      <c r="C8" s="241"/>
      <c r="D8" s="241"/>
      <c r="E8" s="241"/>
      <c r="F8" s="241"/>
      <c r="G8" s="241"/>
      <c r="H8" s="12" t="s">
        <v>9</v>
      </c>
      <c r="I8" s="12" t="s">
        <v>10</v>
      </c>
      <c r="J8" s="12" t="s">
        <v>11</v>
      </c>
      <c r="K8" s="12" t="s">
        <v>12</v>
      </c>
    </row>
    <row r="9" spans="1:11" ht="33" x14ac:dyDescent="0.25">
      <c r="A9" s="264" t="s">
        <v>101</v>
      </c>
      <c r="B9" s="264" t="s">
        <v>102</v>
      </c>
      <c r="C9" s="56" t="s">
        <v>127</v>
      </c>
      <c r="D9" s="1" t="s">
        <v>42</v>
      </c>
      <c r="E9" s="1" t="s">
        <v>17</v>
      </c>
      <c r="F9" s="2" t="s">
        <v>28</v>
      </c>
      <c r="G9" s="2" t="s">
        <v>19</v>
      </c>
      <c r="H9" s="2"/>
      <c r="I9" s="2"/>
      <c r="J9" s="2"/>
      <c r="K9" s="2" t="s">
        <v>45</v>
      </c>
    </row>
    <row r="10" spans="1:11" ht="33" x14ac:dyDescent="0.25">
      <c r="A10" s="265"/>
      <c r="B10" s="266"/>
      <c r="C10" s="56" t="s">
        <v>107</v>
      </c>
      <c r="D10" s="10" t="s">
        <v>16</v>
      </c>
      <c r="E10" s="1" t="s">
        <v>18</v>
      </c>
      <c r="F10" s="2" t="s">
        <v>28</v>
      </c>
      <c r="G10" s="2" t="s">
        <v>19</v>
      </c>
      <c r="H10" s="1"/>
      <c r="I10" s="1"/>
      <c r="J10" s="1"/>
      <c r="K10" s="4">
        <v>2</v>
      </c>
    </row>
    <row r="11" spans="1:11" ht="54.95" customHeight="1" x14ac:dyDescent="0.25">
      <c r="A11" s="265"/>
      <c r="B11" s="267" t="s">
        <v>103</v>
      </c>
      <c r="C11" s="56" t="s">
        <v>108</v>
      </c>
      <c r="D11" s="10" t="s">
        <v>20</v>
      </c>
      <c r="E11" s="9" t="s">
        <v>21</v>
      </c>
      <c r="F11" s="2" t="s">
        <v>28</v>
      </c>
      <c r="G11" s="2" t="s">
        <v>22</v>
      </c>
      <c r="H11" s="1"/>
      <c r="I11" s="1"/>
      <c r="J11" s="1"/>
      <c r="K11" s="3">
        <v>1</v>
      </c>
    </row>
    <row r="12" spans="1:11" ht="95.25" customHeight="1" x14ac:dyDescent="0.25">
      <c r="A12" s="265"/>
      <c r="B12" s="267"/>
      <c r="C12" s="57" t="s">
        <v>109</v>
      </c>
      <c r="D12" s="7" t="s">
        <v>37</v>
      </c>
      <c r="E12" s="9" t="s">
        <v>46</v>
      </c>
      <c r="F12" s="2" t="s">
        <v>28</v>
      </c>
      <c r="G12" s="2" t="s">
        <v>23</v>
      </c>
      <c r="H12" s="8"/>
      <c r="I12" s="8">
        <v>0.5</v>
      </c>
      <c r="J12" s="8">
        <v>0.25</v>
      </c>
      <c r="K12" s="8">
        <v>0.25</v>
      </c>
    </row>
    <row r="13" spans="1:11" ht="93" customHeight="1" x14ac:dyDescent="0.25">
      <c r="A13" s="265"/>
      <c r="B13" s="265" t="s">
        <v>104</v>
      </c>
      <c r="C13" s="57" t="s">
        <v>110</v>
      </c>
      <c r="D13" s="10" t="s">
        <v>24</v>
      </c>
      <c r="E13" s="9" t="s">
        <v>25</v>
      </c>
      <c r="F13" s="2" t="s">
        <v>28</v>
      </c>
      <c r="G13" s="2" t="s">
        <v>23</v>
      </c>
      <c r="H13" s="8">
        <v>0.25</v>
      </c>
      <c r="I13" s="8">
        <v>0.25</v>
      </c>
      <c r="J13" s="8">
        <v>0.25</v>
      </c>
      <c r="K13" s="8">
        <v>0.25</v>
      </c>
    </row>
    <row r="14" spans="1:11" ht="72.75" customHeight="1" x14ac:dyDescent="0.25">
      <c r="A14" s="265"/>
      <c r="B14" s="265"/>
      <c r="C14" s="58" t="s">
        <v>111</v>
      </c>
      <c r="D14" s="10" t="s">
        <v>26</v>
      </c>
      <c r="E14" s="9" t="s">
        <v>27</v>
      </c>
      <c r="F14" s="2" t="s">
        <v>28</v>
      </c>
      <c r="G14" s="2" t="s">
        <v>23</v>
      </c>
      <c r="H14" s="8"/>
      <c r="I14" s="8"/>
      <c r="J14" s="8"/>
      <c r="K14" s="8">
        <v>1</v>
      </c>
    </row>
    <row r="15" spans="1:11" ht="54.95" customHeight="1" x14ac:dyDescent="0.25">
      <c r="A15" s="265"/>
      <c r="B15" s="265"/>
      <c r="C15" s="57" t="s">
        <v>112</v>
      </c>
      <c r="D15" s="10" t="s">
        <v>29</v>
      </c>
      <c r="E15" s="10" t="s">
        <v>30</v>
      </c>
      <c r="F15" s="2" t="s">
        <v>28</v>
      </c>
      <c r="G15" s="2" t="s">
        <v>22</v>
      </c>
      <c r="H15" s="1"/>
      <c r="I15" s="1"/>
      <c r="J15" s="1"/>
      <c r="K15" s="17">
        <f>15+44+48+65+34+15</f>
        <v>221</v>
      </c>
    </row>
    <row r="16" spans="1:11" ht="54.95" customHeight="1" x14ac:dyDescent="0.25">
      <c r="A16" s="265"/>
      <c r="B16" s="265"/>
      <c r="C16" s="57" t="s">
        <v>113</v>
      </c>
      <c r="D16" s="10" t="s">
        <v>31</v>
      </c>
      <c r="E16" s="11" t="s">
        <v>41</v>
      </c>
      <c r="F16" s="2" t="s">
        <v>32</v>
      </c>
      <c r="G16" s="2" t="s">
        <v>23</v>
      </c>
      <c r="H16" s="8"/>
      <c r="I16" s="8"/>
      <c r="J16" s="8"/>
      <c r="K16" s="15">
        <v>1</v>
      </c>
    </row>
    <row r="17" spans="1:11" ht="71.25" customHeight="1" x14ac:dyDescent="0.25">
      <c r="A17" s="265"/>
      <c r="B17" s="264" t="s">
        <v>105</v>
      </c>
      <c r="C17" s="59" t="s">
        <v>114</v>
      </c>
      <c r="D17" s="1" t="s">
        <v>38</v>
      </c>
      <c r="E17" s="1" t="s">
        <v>39</v>
      </c>
      <c r="F17" s="2" t="s">
        <v>28</v>
      </c>
      <c r="G17" s="2" t="s">
        <v>23</v>
      </c>
      <c r="H17" s="8">
        <v>1</v>
      </c>
      <c r="I17" s="8">
        <v>1</v>
      </c>
      <c r="J17" s="8">
        <v>1</v>
      </c>
      <c r="K17" s="8">
        <v>1</v>
      </c>
    </row>
    <row r="18" spans="1:11" ht="105" customHeight="1" x14ac:dyDescent="0.25">
      <c r="A18" s="265"/>
      <c r="B18" s="265"/>
      <c r="C18" s="57" t="s">
        <v>115</v>
      </c>
      <c r="D18" s="7" t="s">
        <v>40</v>
      </c>
      <c r="E18" s="7" t="s">
        <v>33</v>
      </c>
      <c r="F18" s="9" t="s">
        <v>28</v>
      </c>
      <c r="G18" s="9" t="s">
        <v>23</v>
      </c>
      <c r="H18" s="14">
        <v>1</v>
      </c>
      <c r="I18" s="14">
        <v>1</v>
      </c>
      <c r="J18" s="14">
        <v>1</v>
      </c>
      <c r="K18" s="14">
        <v>1</v>
      </c>
    </row>
    <row r="19" spans="1:11" ht="78" customHeight="1" x14ac:dyDescent="0.25">
      <c r="A19" s="265"/>
      <c r="B19" s="265"/>
      <c r="C19" s="60" t="s">
        <v>117</v>
      </c>
      <c r="D19" s="20" t="s">
        <v>34</v>
      </c>
      <c r="E19" s="21" t="s">
        <v>44</v>
      </c>
      <c r="F19" s="22" t="s">
        <v>28</v>
      </c>
      <c r="G19" s="22" t="s">
        <v>23</v>
      </c>
      <c r="H19" s="19"/>
      <c r="I19" s="19"/>
      <c r="J19" s="23"/>
      <c r="K19" s="19">
        <v>0.1</v>
      </c>
    </row>
    <row r="20" spans="1:11" ht="71.25" customHeight="1" x14ac:dyDescent="0.25">
      <c r="A20" s="7"/>
      <c r="B20" s="7" t="s">
        <v>106</v>
      </c>
      <c r="C20" s="57" t="s">
        <v>116</v>
      </c>
      <c r="D20" s="7" t="s">
        <v>35</v>
      </c>
      <c r="E20" s="7" t="s">
        <v>36</v>
      </c>
      <c r="F20" s="9" t="s">
        <v>28</v>
      </c>
      <c r="G20" s="9" t="s">
        <v>23</v>
      </c>
      <c r="H20" s="7">
        <v>1</v>
      </c>
      <c r="I20" s="7">
        <v>1</v>
      </c>
      <c r="J20" s="7">
        <v>1</v>
      </c>
      <c r="K20" s="7">
        <v>1</v>
      </c>
    </row>
    <row r="21" spans="1:11" x14ac:dyDescent="0.25">
      <c r="K21" s="16"/>
    </row>
    <row r="22" spans="1:11" x14ac:dyDescent="0.25">
      <c r="K22" s="16"/>
    </row>
    <row r="23" spans="1:11" x14ac:dyDescent="0.25">
      <c r="K23" s="16"/>
    </row>
  </sheetData>
  <mergeCells count="15">
    <mergeCell ref="A1:K1"/>
    <mergeCell ref="A6:A8"/>
    <mergeCell ref="B6:B8"/>
    <mergeCell ref="C6:K6"/>
    <mergeCell ref="C7:C8"/>
    <mergeCell ref="D7:D8"/>
    <mergeCell ref="E7:E8"/>
    <mergeCell ref="F7:F8"/>
    <mergeCell ref="G7:G8"/>
    <mergeCell ref="H7:K7"/>
    <mergeCell ref="A9:A19"/>
    <mergeCell ref="B9:B10"/>
    <mergeCell ref="B11:B12"/>
    <mergeCell ref="B13:B16"/>
    <mergeCell ref="B17:B19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3:L94"/>
  <sheetViews>
    <sheetView topLeftCell="A73" workbookViewId="0">
      <selection sqref="A1:XFD1048576"/>
    </sheetView>
  </sheetViews>
  <sheetFormatPr baseColWidth="10" defaultRowHeight="12.75" x14ac:dyDescent="0.2"/>
  <cols>
    <col min="1" max="1" width="2.5703125" style="24" customWidth="1"/>
    <col min="2" max="3" width="40.7109375" style="43" customWidth="1"/>
    <col min="4" max="4" width="17.28515625" style="24" customWidth="1"/>
    <col min="5" max="5" width="4.85546875" style="24" customWidth="1"/>
    <col min="6" max="6" width="5.28515625" style="24" customWidth="1"/>
    <col min="7" max="7" width="5.5703125" style="24" customWidth="1"/>
    <col min="8" max="8" width="15.42578125" style="24" customWidth="1"/>
    <col min="9" max="9" width="13.42578125" style="24" customWidth="1"/>
    <col min="10" max="10" width="13.7109375" style="24" bestFit="1" customWidth="1"/>
    <col min="11" max="11" width="14.7109375" style="24" customWidth="1"/>
    <col min="12" max="257" width="11.42578125" style="24"/>
    <col min="258" max="258" width="2.5703125" style="24" customWidth="1"/>
    <col min="259" max="259" width="36" style="24" customWidth="1"/>
    <col min="260" max="260" width="17.28515625" style="24" customWidth="1"/>
    <col min="261" max="261" width="4.85546875" style="24" customWidth="1"/>
    <col min="262" max="262" width="5.28515625" style="24" customWidth="1"/>
    <col min="263" max="263" width="5.5703125" style="24" customWidth="1"/>
    <col min="264" max="264" width="15.42578125" style="24" customWidth="1"/>
    <col min="265" max="265" width="13.42578125" style="24" customWidth="1"/>
    <col min="266" max="266" width="13.7109375" style="24" bestFit="1" customWidth="1"/>
    <col min="267" max="267" width="14.7109375" style="24" customWidth="1"/>
    <col min="268" max="513" width="11.42578125" style="24"/>
    <col min="514" max="514" width="2.5703125" style="24" customWidth="1"/>
    <col min="515" max="515" width="36" style="24" customWidth="1"/>
    <col min="516" max="516" width="17.28515625" style="24" customWidth="1"/>
    <col min="517" max="517" width="4.85546875" style="24" customWidth="1"/>
    <col min="518" max="518" width="5.28515625" style="24" customWidth="1"/>
    <col min="519" max="519" width="5.5703125" style="24" customWidth="1"/>
    <col min="520" max="520" width="15.42578125" style="24" customWidth="1"/>
    <col min="521" max="521" width="13.42578125" style="24" customWidth="1"/>
    <col min="522" max="522" width="13.7109375" style="24" bestFit="1" customWidth="1"/>
    <col min="523" max="523" width="14.7109375" style="24" customWidth="1"/>
    <col min="524" max="769" width="11.42578125" style="24"/>
    <col min="770" max="770" width="2.5703125" style="24" customWidth="1"/>
    <col min="771" max="771" width="36" style="24" customWidth="1"/>
    <col min="772" max="772" width="17.28515625" style="24" customWidth="1"/>
    <col min="773" max="773" width="4.85546875" style="24" customWidth="1"/>
    <col min="774" max="774" width="5.28515625" style="24" customWidth="1"/>
    <col min="775" max="775" width="5.5703125" style="24" customWidth="1"/>
    <col min="776" max="776" width="15.42578125" style="24" customWidth="1"/>
    <col min="777" max="777" width="13.42578125" style="24" customWidth="1"/>
    <col min="778" max="778" width="13.7109375" style="24" bestFit="1" customWidth="1"/>
    <col min="779" max="779" width="14.7109375" style="24" customWidth="1"/>
    <col min="780" max="1025" width="11.42578125" style="24"/>
    <col min="1026" max="1026" width="2.5703125" style="24" customWidth="1"/>
    <col min="1027" max="1027" width="36" style="24" customWidth="1"/>
    <col min="1028" max="1028" width="17.28515625" style="24" customWidth="1"/>
    <col min="1029" max="1029" width="4.85546875" style="24" customWidth="1"/>
    <col min="1030" max="1030" width="5.28515625" style="24" customWidth="1"/>
    <col min="1031" max="1031" width="5.5703125" style="24" customWidth="1"/>
    <col min="1032" max="1032" width="15.42578125" style="24" customWidth="1"/>
    <col min="1033" max="1033" width="13.42578125" style="24" customWidth="1"/>
    <col min="1034" max="1034" width="13.7109375" style="24" bestFit="1" customWidth="1"/>
    <col min="1035" max="1035" width="14.7109375" style="24" customWidth="1"/>
    <col min="1036" max="1281" width="11.42578125" style="24"/>
    <col min="1282" max="1282" width="2.5703125" style="24" customWidth="1"/>
    <col min="1283" max="1283" width="36" style="24" customWidth="1"/>
    <col min="1284" max="1284" width="17.28515625" style="24" customWidth="1"/>
    <col min="1285" max="1285" width="4.85546875" style="24" customWidth="1"/>
    <col min="1286" max="1286" width="5.28515625" style="24" customWidth="1"/>
    <col min="1287" max="1287" width="5.5703125" style="24" customWidth="1"/>
    <col min="1288" max="1288" width="15.42578125" style="24" customWidth="1"/>
    <col min="1289" max="1289" width="13.42578125" style="24" customWidth="1"/>
    <col min="1290" max="1290" width="13.7109375" style="24" bestFit="1" customWidth="1"/>
    <col min="1291" max="1291" width="14.7109375" style="24" customWidth="1"/>
    <col min="1292" max="1537" width="11.42578125" style="24"/>
    <col min="1538" max="1538" width="2.5703125" style="24" customWidth="1"/>
    <col min="1539" max="1539" width="36" style="24" customWidth="1"/>
    <col min="1540" max="1540" width="17.28515625" style="24" customWidth="1"/>
    <col min="1541" max="1541" width="4.85546875" style="24" customWidth="1"/>
    <col min="1542" max="1542" width="5.28515625" style="24" customWidth="1"/>
    <col min="1543" max="1543" width="5.5703125" style="24" customWidth="1"/>
    <col min="1544" max="1544" width="15.42578125" style="24" customWidth="1"/>
    <col min="1545" max="1545" width="13.42578125" style="24" customWidth="1"/>
    <col min="1546" max="1546" width="13.7109375" style="24" bestFit="1" customWidth="1"/>
    <col min="1547" max="1547" width="14.7109375" style="24" customWidth="1"/>
    <col min="1548" max="1793" width="11.42578125" style="24"/>
    <col min="1794" max="1794" width="2.5703125" style="24" customWidth="1"/>
    <col min="1795" max="1795" width="36" style="24" customWidth="1"/>
    <col min="1796" max="1796" width="17.28515625" style="24" customWidth="1"/>
    <col min="1797" max="1797" width="4.85546875" style="24" customWidth="1"/>
    <col min="1798" max="1798" width="5.28515625" style="24" customWidth="1"/>
    <col min="1799" max="1799" width="5.5703125" style="24" customWidth="1"/>
    <col min="1800" max="1800" width="15.42578125" style="24" customWidth="1"/>
    <col min="1801" max="1801" width="13.42578125" style="24" customWidth="1"/>
    <col min="1802" max="1802" width="13.7109375" style="24" bestFit="1" customWidth="1"/>
    <col min="1803" max="1803" width="14.7109375" style="24" customWidth="1"/>
    <col min="1804" max="2049" width="11.42578125" style="24"/>
    <col min="2050" max="2050" width="2.5703125" style="24" customWidth="1"/>
    <col min="2051" max="2051" width="36" style="24" customWidth="1"/>
    <col min="2052" max="2052" width="17.28515625" style="24" customWidth="1"/>
    <col min="2053" max="2053" width="4.85546875" style="24" customWidth="1"/>
    <col min="2054" max="2054" width="5.28515625" style="24" customWidth="1"/>
    <col min="2055" max="2055" width="5.5703125" style="24" customWidth="1"/>
    <col min="2056" max="2056" width="15.42578125" style="24" customWidth="1"/>
    <col min="2057" max="2057" width="13.42578125" style="24" customWidth="1"/>
    <col min="2058" max="2058" width="13.7109375" style="24" bestFit="1" customWidth="1"/>
    <col min="2059" max="2059" width="14.7109375" style="24" customWidth="1"/>
    <col min="2060" max="2305" width="11.42578125" style="24"/>
    <col min="2306" max="2306" width="2.5703125" style="24" customWidth="1"/>
    <col min="2307" max="2307" width="36" style="24" customWidth="1"/>
    <col min="2308" max="2308" width="17.28515625" style="24" customWidth="1"/>
    <col min="2309" max="2309" width="4.85546875" style="24" customWidth="1"/>
    <col min="2310" max="2310" width="5.28515625" style="24" customWidth="1"/>
    <col min="2311" max="2311" width="5.5703125" style="24" customWidth="1"/>
    <col min="2312" max="2312" width="15.42578125" style="24" customWidth="1"/>
    <col min="2313" max="2313" width="13.42578125" style="24" customWidth="1"/>
    <col min="2314" max="2314" width="13.7109375" style="24" bestFit="1" customWidth="1"/>
    <col min="2315" max="2315" width="14.7109375" style="24" customWidth="1"/>
    <col min="2316" max="2561" width="11.42578125" style="24"/>
    <col min="2562" max="2562" width="2.5703125" style="24" customWidth="1"/>
    <col min="2563" max="2563" width="36" style="24" customWidth="1"/>
    <col min="2564" max="2564" width="17.28515625" style="24" customWidth="1"/>
    <col min="2565" max="2565" width="4.85546875" style="24" customWidth="1"/>
    <col min="2566" max="2566" width="5.28515625" style="24" customWidth="1"/>
    <col min="2567" max="2567" width="5.5703125" style="24" customWidth="1"/>
    <col min="2568" max="2568" width="15.42578125" style="24" customWidth="1"/>
    <col min="2569" max="2569" width="13.42578125" style="24" customWidth="1"/>
    <col min="2570" max="2570" width="13.7109375" style="24" bestFit="1" customWidth="1"/>
    <col min="2571" max="2571" width="14.7109375" style="24" customWidth="1"/>
    <col min="2572" max="2817" width="11.42578125" style="24"/>
    <col min="2818" max="2818" width="2.5703125" style="24" customWidth="1"/>
    <col min="2819" max="2819" width="36" style="24" customWidth="1"/>
    <col min="2820" max="2820" width="17.28515625" style="24" customWidth="1"/>
    <col min="2821" max="2821" width="4.85546875" style="24" customWidth="1"/>
    <col min="2822" max="2822" width="5.28515625" style="24" customWidth="1"/>
    <col min="2823" max="2823" width="5.5703125" style="24" customWidth="1"/>
    <col min="2824" max="2824" width="15.42578125" style="24" customWidth="1"/>
    <col min="2825" max="2825" width="13.42578125" style="24" customWidth="1"/>
    <col min="2826" max="2826" width="13.7109375" style="24" bestFit="1" customWidth="1"/>
    <col min="2827" max="2827" width="14.7109375" style="24" customWidth="1"/>
    <col min="2828" max="3073" width="11.42578125" style="24"/>
    <col min="3074" max="3074" width="2.5703125" style="24" customWidth="1"/>
    <col min="3075" max="3075" width="36" style="24" customWidth="1"/>
    <col min="3076" max="3076" width="17.28515625" style="24" customWidth="1"/>
    <col min="3077" max="3077" width="4.85546875" style="24" customWidth="1"/>
    <col min="3078" max="3078" width="5.28515625" style="24" customWidth="1"/>
    <col min="3079" max="3079" width="5.5703125" style="24" customWidth="1"/>
    <col min="3080" max="3080" width="15.42578125" style="24" customWidth="1"/>
    <col min="3081" max="3081" width="13.42578125" style="24" customWidth="1"/>
    <col min="3082" max="3082" width="13.7109375" style="24" bestFit="1" customWidth="1"/>
    <col min="3083" max="3083" width="14.7109375" style="24" customWidth="1"/>
    <col min="3084" max="3329" width="11.42578125" style="24"/>
    <col min="3330" max="3330" width="2.5703125" style="24" customWidth="1"/>
    <col min="3331" max="3331" width="36" style="24" customWidth="1"/>
    <col min="3332" max="3332" width="17.28515625" style="24" customWidth="1"/>
    <col min="3333" max="3333" width="4.85546875" style="24" customWidth="1"/>
    <col min="3334" max="3334" width="5.28515625" style="24" customWidth="1"/>
    <col min="3335" max="3335" width="5.5703125" style="24" customWidth="1"/>
    <col min="3336" max="3336" width="15.42578125" style="24" customWidth="1"/>
    <col min="3337" max="3337" width="13.42578125" style="24" customWidth="1"/>
    <col min="3338" max="3338" width="13.7109375" style="24" bestFit="1" customWidth="1"/>
    <col min="3339" max="3339" width="14.7109375" style="24" customWidth="1"/>
    <col min="3340" max="3585" width="11.42578125" style="24"/>
    <col min="3586" max="3586" width="2.5703125" style="24" customWidth="1"/>
    <col min="3587" max="3587" width="36" style="24" customWidth="1"/>
    <col min="3588" max="3588" width="17.28515625" style="24" customWidth="1"/>
    <col min="3589" max="3589" width="4.85546875" style="24" customWidth="1"/>
    <col min="3590" max="3590" width="5.28515625" style="24" customWidth="1"/>
    <col min="3591" max="3591" width="5.5703125" style="24" customWidth="1"/>
    <col min="3592" max="3592" width="15.42578125" style="24" customWidth="1"/>
    <col min="3593" max="3593" width="13.42578125" style="24" customWidth="1"/>
    <col min="3594" max="3594" width="13.7109375" style="24" bestFit="1" customWidth="1"/>
    <col min="3595" max="3595" width="14.7109375" style="24" customWidth="1"/>
    <col min="3596" max="3841" width="11.42578125" style="24"/>
    <col min="3842" max="3842" width="2.5703125" style="24" customWidth="1"/>
    <col min="3843" max="3843" width="36" style="24" customWidth="1"/>
    <col min="3844" max="3844" width="17.28515625" style="24" customWidth="1"/>
    <col min="3845" max="3845" width="4.85546875" style="24" customWidth="1"/>
    <col min="3846" max="3846" width="5.28515625" style="24" customWidth="1"/>
    <col min="3847" max="3847" width="5.5703125" style="24" customWidth="1"/>
    <col min="3848" max="3848" width="15.42578125" style="24" customWidth="1"/>
    <col min="3849" max="3849" width="13.42578125" style="24" customWidth="1"/>
    <col min="3850" max="3850" width="13.7109375" style="24" bestFit="1" customWidth="1"/>
    <col min="3851" max="3851" width="14.7109375" style="24" customWidth="1"/>
    <col min="3852" max="4097" width="11.42578125" style="24"/>
    <col min="4098" max="4098" width="2.5703125" style="24" customWidth="1"/>
    <col min="4099" max="4099" width="36" style="24" customWidth="1"/>
    <col min="4100" max="4100" width="17.28515625" style="24" customWidth="1"/>
    <col min="4101" max="4101" width="4.85546875" style="24" customWidth="1"/>
    <col min="4102" max="4102" width="5.28515625" style="24" customWidth="1"/>
    <col min="4103" max="4103" width="5.5703125" style="24" customWidth="1"/>
    <col min="4104" max="4104" width="15.42578125" style="24" customWidth="1"/>
    <col min="4105" max="4105" width="13.42578125" style="24" customWidth="1"/>
    <col min="4106" max="4106" width="13.7109375" style="24" bestFit="1" customWidth="1"/>
    <col min="4107" max="4107" width="14.7109375" style="24" customWidth="1"/>
    <col min="4108" max="4353" width="11.42578125" style="24"/>
    <col min="4354" max="4354" width="2.5703125" style="24" customWidth="1"/>
    <col min="4355" max="4355" width="36" style="24" customWidth="1"/>
    <col min="4356" max="4356" width="17.28515625" style="24" customWidth="1"/>
    <col min="4357" max="4357" width="4.85546875" style="24" customWidth="1"/>
    <col min="4358" max="4358" width="5.28515625" style="24" customWidth="1"/>
    <col min="4359" max="4359" width="5.5703125" style="24" customWidth="1"/>
    <col min="4360" max="4360" width="15.42578125" style="24" customWidth="1"/>
    <col min="4361" max="4361" width="13.42578125" style="24" customWidth="1"/>
    <col min="4362" max="4362" width="13.7109375" style="24" bestFit="1" customWidth="1"/>
    <col min="4363" max="4363" width="14.7109375" style="24" customWidth="1"/>
    <col min="4364" max="4609" width="11.42578125" style="24"/>
    <col min="4610" max="4610" width="2.5703125" style="24" customWidth="1"/>
    <col min="4611" max="4611" width="36" style="24" customWidth="1"/>
    <col min="4612" max="4612" width="17.28515625" style="24" customWidth="1"/>
    <col min="4613" max="4613" width="4.85546875" style="24" customWidth="1"/>
    <col min="4614" max="4614" width="5.28515625" style="24" customWidth="1"/>
    <col min="4615" max="4615" width="5.5703125" style="24" customWidth="1"/>
    <col min="4616" max="4616" width="15.42578125" style="24" customWidth="1"/>
    <col min="4617" max="4617" width="13.42578125" style="24" customWidth="1"/>
    <col min="4618" max="4618" width="13.7109375" style="24" bestFit="1" customWidth="1"/>
    <col min="4619" max="4619" width="14.7109375" style="24" customWidth="1"/>
    <col min="4620" max="4865" width="11.42578125" style="24"/>
    <col min="4866" max="4866" width="2.5703125" style="24" customWidth="1"/>
    <col min="4867" max="4867" width="36" style="24" customWidth="1"/>
    <col min="4868" max="4868" width="17.28515625" style="24" customWidth="1"/>
    <col min="4869" max="4869" width="4.85546875" style="24" customWidth="1"/>
    <col min="4870" max="4870" width="5.28515625" style="24" customWidth="1"/>
    <col min="4871" max="4871" width="5.5703125" style="24" customWidth="1"/>
    <col min="4872" max="4872" width="15.42578125" style="24" customWidth="1"/>
    <col min="4873" max="4873" width="13.42578125" style="24" customWidth="1"/>
    <col min="4874" max="4874" width="13.7109375" style="24" bestFit="1" customWidth="1"/>
    <col min="4875" max="4875" width="14.7109375" style="24" customWidth="1"/>
    <col min="4876" max="5121" width="11.42578125" style="24"/>
    <col min="5122" max="5122" width="2.5703125" style="24" customWidth="1"/>
    <col min="5123" max="5123" width="36" style="24" customWidth="1"/>
    <col min="5124" max="5124" width="17.28515625" style="24" customWidth="1"/>
    <col min="5125" max="5125" width="4.85546875" style="24" customWidth="1"/>
    <col min="5126" max="5126" width="5.28515625" style="24" customWidth="1"/>
    <col min="5127" max="5127" width="5.5703125" style="24" customWidth="1"/>
    <col min="5128" max="5128" width="15.42578125" style="24" customWidth="1"/>
    <col min="5129" max="5129" width="13.42578125" style="24" customWidth="1"/>
    <col min="5130" max="5130" width="13.7109375" style="24" bestFit="1" customWidth="1"/>
    <col min="5131" max="5131" width="14.7109375" style="24" customWidth="1"/>
    <col min="5132" max="5377" width="11.42578125" style="24"/>
    <col min="5378" max="5378" width="2.5703125" style="24" customWidth="1"/>
    <col min="5379" max="5379" width="36" style="24" customWidth="1"/>
    <col min="5380" max="5380" width="17.28515625" style="24" customWidth="1"/>
    <col min="5381" max="5381" width="4.85546875" style="24" customWidth="1"/>
    <col min="5382" max="5382" width="5.28515625" style="24" customWidth="1"/>
    <col min="5383" max="5383" width="5.5703125" style="24" customWidth="1"/>
    <col min="5384" max="5384" width="15.42578125" style="24" customWidth="1"/>
    <col min="5385" max="5385" width="13.42578125" style="24" customWidth="1"/>
    <col min="5386" max="5386" width="13.7109375" style="24" bestFit="1" customWidth="1"/>
    <col min="5387" max="5387" width="14.7109375" style="24" customWidth="1"/>
    <col min="5388" max="5633" width="11.42578125" style="24"/>
    <col min="5634" max="5634" width="2.5703125" style="24" customWidth="1"/>
    <col min="5635" max="5635" width="36" style="24" customWidth="1"/>
    <col min="5636" max="5636" width="17.28515625" style="24" customWidth="1"/>
    <col min="5637" max="5637" width="4.85546875" style="24" customWidth="1"/>
    <col min="5638" max="5638" width="5.28515625" style="24" customWidth="1"/>
    <col min="5639" max="5639" width="5.5703125" style="24" customWidth="1"/>
    <col min="5640" max="5640" width="15.42578125" style="24" customWidth="1"/>
    <col min="5641" max="5641" width="13.42578125" style="24" customWidth="1"/>
    <col min="5642" max="5642" width="13.7109375" style="24" bestFit="1" customWidth="1"/>
    <col min="5643" max="5643" width="14.7109375" style="24" customWidth="1"/>
    <col min="5644" max="5889" width="11.42578125" style="24"/>
    <col min="5890" max="5890" width="2.5703125" style="24" customWidth="1"/>
    <col min="5891" max="5891" width="36" style="24" customWidth="1"/>
    <col min="5892" max="5892" width="17.28515625" style="24" customWidth="1"/>
    <col min="5893" max="5893" width="4.85546875" style="24" customWidth="1"/>
    <col min="5894" max="5894" width="5.28515625" style="24" customWidth="1"/>
    <col min="5895" max="5895" width="5.5703125" style="24" customWidth="1"/>
    <col min="5896" max="5896" width="15.42578125" style="24" customWidth="1"/>
    <col min="5897" max="5897" width="13.42578125" style="24" customWidth="1"/>
    <col min="5898" max="5898" width="13.7109375" style="24" bestFit="1" customWidth="1"/>
    <col min="5899" max="5899" width="14.7109375" style="24" customWidth="1"/>
    <col min="5900" max="6145" width="11.42578125" style="24"/>
    <col min="6146" max="6146" width="2.5703125" style="24" customWidth="1"/>
    <col min="6147" max="6147" width="36" style="24" customWidth="1"/>
    <col min="6148" max="6148" width="17.28515625" style="24" customWidth="1"/>
    <col min="6149" max="6149" width="4.85546875" style="24" customWidth="1"/>
    <col min="6150" max="6150" width="5.28515625" style="24" customWidth="1"/>
    <col min="6151" max="6151" width="5.5703125" style="24" customWidth="1"/>
    <col min="6152" max="6152" width="15.42578125" style="24" customWidth="1"/>
    <col min="6153" max="6153" width="13.42578125" style="24" customWidth="1"/>
    <col min="6154" max="6154" width="13.7109375" style="24" bestFit="1" customWidth="1"/>
    <col min="6155" max="6155" width="14.7109375" style="24" customWidth="1"/>
    <col min="6156" max="6401" width="11.42578125" style="24"/>
    <col min="6402" max="6402" width="2.5703125" style="24" customWidth="1"/>
    <col min="6403" max="6403" width="36" style="24" customWidth="1"/>
    <col min="6404" max="6404" width="17.28515625" style="24" customWidth="1"/>
    <col min="6405" max="6405" width="4.85546875" style="24" customWidth="1"/>
    <col min="6406" max="6406" width="5.28515625" style="24" customWidth="1"/>
    <col min="6407" max="6407" width="5.5703125" style="24" customWidth="1"/>
    <col min="6408" max="6408" width="15.42578125" style="24" customWidth="1"/>
    <col min="6409" max="6409" width="13.42578125" style="24" customWidth="1"/>
    <col min="6410" max="6410" width="13.7109375" style="24" bestFit="1" customWidth="1"/>
    <col min="6411" max="6411" width="14.7109375" style="24" customWidth="1"/>
    <col min="6412" max="6657" width="11.42578125" style="24"/>
    <col min="6658" max="6658" width="2.5703125" style="24" customWidth="1"/>
    <col min="6659" max="6659" width="36" style="24" customWidth="1"/>
    <col min="6660" max="6660" width="17.28515625" style="24" customWidth="1"/>
    <col min="6661" max="6661" width="4.85546875" style="24" customWidth="1"/>
    <col min="6662" max="6662" width="5.28515625" style="24" customWidth="1"/>
    <col min="6663" max="6663" width="5.5703125" style="24" customWidth="1"/>
    <col min="6664" max="6664" width="15.42578125" style="24" customWidth="1"/>
    <col min="6665" max="6665" width="13.42578125" style="24" customWidth="1"/>
    <col min="6666" max="6666" width="13.7109375" style="24" bestFit="1" customWidth="1"/>
    <col min="6667" max="6667" width="14.7109375" style="24" customWidth="1"/>
    <col min="6668" max="6913" width="11.42578125" style="24"/>
    <col min="6914" max="6914" width="2.5703125" style="24" customWidth="1"/>
    <col min="6915" max="6915" width="36" style="24" customWidth="1"/>
    <col min="6916" max="6916" width="17.28515625" style="24" customWidth="1"/>
    <col min="6917" max="6917" width="4.85546875" style="24" customWidth="1"/>
    <col min="6918" max="6918" width="5.28515625" style="24" customWidth="1"/>
    <col min="6919" max="6919" width="5.5703125" style="24" customWidth="1"/>
    <col min="6920" max="6920" width="15.42578125" style="24" customWidth="1"/>
    <col min="6921" max="6921" width="13.42578125" style="24" customWidth="1"/>
    <col min="6922" max="6922" width="13.7109375" style="24" bestFit="1" customWidth="1"/>
    <col min="6923" max="6923" width="14.7109375" style="24" customWidth="1"/>
    <col min="6924" max="7169" width="11.42578125" style="24"/>
    <col min="7170" max="7170" width="2.5703125" style="24" customWidth="1"/>
    <col min="7171" max="7171" width="36" style="24" customWidth="1"/>
    <col min="7172" max="7172" width="17.28515625" style="24" customWidth="1"/>
    <col min="7173" max="7173" width="4.85546875" style="24" customWidth="1"/>
    <col min="7174" max="7174" width="5.28515625" style="24" customWidth="1"/>
    <col min="7175" max="7175" width="5.5703125" style="24" customWidth="1"/>
    <col min="7176" max="7176" width="15.42578125" style="24" customWidth="1"/>
    <col min="7177" max="7177" width="13.42578125" style="24" customWidth="1"/>
    <col min="7178" max="7178" width="13.7109375" style="24" bestFit="1" customWidth="1"/>
    <col min="7179" max="7179" width="14.7109375" style="24" customWidth="1"/>
    <col min="7180" max="7425" width="11.42578125" style="24"/>
    <col min="7426" max="7426" width="2.5703125" style="24" customWidth="1"/>
    <col min="7427" max="7427" width="36" style="24" customWidth="1"/>
    <col min="7428" max="7428" width="17.28515625" style="24" customWidth="1"/>
    <col min="7429" max="7429" width="4.85546875" style="24" customWidth="1"/>
    <col min="7430" max="7430" width="5.28515625" style="24" customWidth="1"/>
    <col min="7431" max="7431" width="5.5703125" style="24" customWidth="1"/>
    <col min="7432" max="7432" width="15.42578125" style="24" customWidth="1"/>
    <col min="7433" max="7433" width="13.42578125" style="24" customWidth="1"/>
    <col min="7434" max="7434" width="13.7109375" style="24" bestFit="1" customWidth="1"/>
    <col min="7435" max="7435" width="14.7109375" style="24" customWidth="1"/>
    <col min="7436" max="7681" width="11.42578125" style="24"/>
    <col min="7682" max="7682" width="2.5703125" style="24" customWidth="1"/>
    <col min="7683" max="7683" width="36" style="24" customWidth="1"/>
    <col min="7684" max="7684" width="17.28515625" style="24" customWidth="1"/>
    <col min="7685" max="7685" width="4.85546875" style="24" customWidth="1"/>
    <col min="7686" max="7686" width="5.28515625" style="24" customWidth="1"/>
    <col min="7687" max="7687" width="5.5703125" style="24" customWidth="1"/>
    <col min="7688" max="7688" width="15.42578125" style="24" customWidth="1"/>
    <col min="7689" max="7689" width="13.42578125" style="24" customWidth="1"/>
    <col min="7690" max="7690" width="13.7109375" style="24" bestFit="1" customWidth="1"/>
    <col min="7691" max="7691" width="14.7109375" style="24" customWidth="1"/>
    <col min="7692" max="7937" width="11.42578125" style="24"/>
    <col min="7938" max="7938" width="2.5703125" style="24" customWidth="1"/>
    <col min="7939" max="7939" width="36" style="24" customWidth="1"/>
    <col min="7940" max="7940" width="17.28515625" style="24" customWidth="1"/>
    <col min="7941" max="7941" width="4.85546875" style="24" customWidth="1"/>
    <col min="7942" max="7942" width="5.28515625" style="24" customWidth="1"/>
    <col min="7943" max="7943" width="5.5703125" style="24" customWidth="1"/>
    <col min="7944" max="7944" width="15.42578125" style="24" customWidth="1"/>
    <col min="7945" max="7945" width="13.42578125" style="24" customWidth="1"/>
    <col min="7946" max="7946" width="13.7109375" style="24" bestFit="1" customWidth="1"/>
    <col min="7947" max="7947" width="14.7109375" style="24" customWidth="1"/>
    <col min="7948" max="8193" width="11.42578125" style="24"/>
    <col min="8194" max="8194" width="2.5703125" style="24" customWidth="1"/>
    <col min="8195" max="8195" width="36" style="24" customWidth="1"/>
    <col min="8196" max="8196" width="17.28515625" style="24" customWidth="1"/>
    <col min="8197" max="8197" width="4.85546875" style="24" customWidth="1"/>
    <col min="8198" max="8198" width="5.28515625" style="24" customWidth="1"/>
    <col min="8199" max="8199" width="5.5703125" style="24" customWidth="1"/>
    <col min="8200" max="8200" width="15.42578125" style="24" customWidth="1"/>
    <col min="8201" max="8201" width="13.42578125" style="24" customWidth="1"/>
    <col min="8202" max="8202" width="13.7109375" style="24" bestFit="1" customWidth="1"/>
    <col min="8203" max="8203" width="14.7109375" style="24" customWidth="1"/>
    <col min="8204" max="8449" width="11.42578125" style="24"/>
    <col min="8450" max="8450" width="2.5703125" style="24" customWidth="1"/>
    <col min="8451" max="8451" width="36" style="24" customWidth="1"/>
    <col min="8452" max="8452" width="17.28515625" style="24" customWidth="1"/>
    <col min="8453" max="8453" width="4.85546875" style="24" customWidth="1"/>
    <col min="8454" max="8454" width="5.28515625" style="24" customWidth="1"/>
    <col min="8455" max="8455" width="5.5703125" style="24" customWidth="1"/>
    <col min="8456" max="8456" width="15.42578125" style="24" customWidth="1"/>
    <col min="8457" max="8457" width="13.42578125" style="24" customWidth="1"/>
    <col min="8458" max="8458" width="13.7109375" style="24" bestFit="1" customWidth="1"/>
    <col min="8459" max="8459" width="14.7109375" style="24" customWidth="1"/>
    <col min="8460" max="8705" width="11.42578125" style="24"/>
    <col min="8706" max="8706" width="2.5703125" style="24" customWidth="1"/>
    <col min="8707" max="8707" width="36" style="24" customWidth="1"/>
    <col min="8708" max="8708" width="17.28515625" style="24" customWidth="1"/>
    <col min="8709" max="8709" width="4.85546875" style="24" customWidth="1"/>
    <col min="8710" max="8710" width="5.28515625" style="24" customWidth="1"/>
    <col min="8711" max="8711" width="5.5703125" style="24" customWidth="1"/>
    <col min="8712" max="8712" width="15.42578125" style="24" customWidth="1"/>
    <col min="8713" max="8713" width="13.42578125" style="24" customWidth="1"/>
    <col min="8714" max="8714" width="13.7109375" style="24" bestFit="1" customWidth="1"/>
    <col min="8715" max="8715" width="14.7109375" style="24" customWidth="1"/>
    <col min="8716" max="8961" width="11.42578125" style="24"/>
    <col min="8962" max="8962" width="2.5703125" style="24" customWidth="1"/>
    <col min="8963" max="8963" width="36" style="24" customWidth="1"/>
    <col min="8964" max="8964" width="17.28515625" style="24" customWidth="1"/>
    <col min="8965" max="8965" width="4.85546875" style="24" customWidth="1"/>
    <col min="8966" max="8966" width="5.28515625" style="24" customWidth="1"/>
    <col min="8967" max="8967" width="5.5703125" style="24" customWidth="1"/>
    <col min="8968" max="8968" width="15.42578125" style="24" customWidth="1"/>
    <col min="8969" max="8969" width="13.42578125" style="24" customWidth="1"/>
    <col min="8970" max="8970" width="13.7109375" style="24" bestFit="1" customWidth="1"/>
    <col min="8971" max="8971" width="14.7109375" style="24" customWidth="1"/>
    <col min="8972" max="9217" width="11.42578125" style="24"/>
    <col min="9218" max="9218" width="2.5703125" style="24" customWidth="1"/>
    <col min="9219" max="9219" width="36" style="24" customWidth="1"/>
    <col min="9220" max="9220" width="17.28515625" style="24" customWidth="1"/>
    <col min="9221" max="9221" width="4.85546875" style="24" customWidth="1"/>
    <col min="9222" max="9222" width="5.28515625" style="24" customWidth="1"/>
    <col min="9223" max="9223" width="5.5703125" style="24" customWidth="1"/>
    <col min="9224" max="9224" width="15.42578125" style="24" customWidth="1"/>
    <col min="9225" max="9225" width="13.42578125" style="24" customWidth="1"/>
    <col min="9226" max="9226" width="13.7109375" style="24" bestFit="1" customWidth="1"/>
    <col min="9227" max="9227" width="14.7109375" style="24" customWidth="1"/>
    <col min="9228" max="9473" width="11.42578125" style="24"/>
    <col min="9474" max="9474" width="2.5703125" style="24" customWidth="1"/>
    <col min="9475" max="9475" width="36" style="24" customWidth="1"/>
    <col min="9476" max="9476" width="17.28515625" style="24" customWidth="1"/>
    <col min="9477" max="9477" width="4.85546875" style="24" customWidth="1"/>
    <col min="9478" max="9478" width="5.28515625" style="24" customWidth="1"/>
    <col min="9479" max="9479" width="5.5703125" style="24" customWidth="1"/>
    <col min="9480" max="9480" width="15.42578125" style="24" customWidth="1"/>
    <col min="9481" max="9481" width="13.42578125" style="24" customWidth="1"/>
    <col min="9482" max="9482" width="13.7109375" style="24" bestFit="1" customWidth="1"/>
    <col min="9483" max="9483" width="14.7109375" style="24" customWidth="1"/>
    <col min="9484" max="9729" width="11.42578125" style="24"/>
    <col min="9730" max="9730" width="2.5703125" style="24" customWidth="1"/>
    <col min="9731" max="9731" width="36" style="24" customWidth="1"/>
    <col min="9732" max="9732" width="17.28515625" style="24" customWidth="1"/>
    <col min="9733" max="9733" width="4.85546875" style="24" customWidth="1"/>
    <col min="9734" max="9734" width="5.28515625" style="24" customWidth="1"/>
    <col min="9735" max="9735" width="5.5703125" style="24" customWidth="1"/>
    <col min="9736" max="9736" width="15.42578125" style="24" customWidth="1"/>
    <col min="9737" max="9737" width="13.42578125" style="24" customWidth="1"/>
    <col min="9738" max="9738" width="13.7109375" style="24" bestFit="1" customWidth="1"/>
    <col min="9739" max="9739" width="14.7109375" style="24" customWidth="1"/>
    <col min="9740" max="9985" width="11.42578125" style="24"/>
    <col min="9986" max="9986" width="2.5703125" style="24" customWidth="1"/>
    <col min="9987" max="9987" width="36" style="24" customWidth="1"/>
    <col min="9988" max="9988" width="17.28515625" style="24" customWidth="1"/>
    <col min="9989" max="9989" width="4.85546875" style="24" customWidth="1"/>
    <col min="9990" max="9990" width="5.28515625" style="24" customWidth="1"/>
    <col min="9991" max="9991" width="5.5703125" style="24" customWidth="1"/>
    <col min="9992" max="9992" width="15.42578125" style="24" customWidth="1"/>
    <col min="9993" max="9993" width="13.42578125" style="24" customWidth="1"/>
    <col min="9994" max="9994" width="13.7109375" style="24" bestFit="1" customWidth="1"/>
    <col min="9995" max="9995" width="14.7109375" style="24" customWidth="1"/>
    <col min="9996" max="10241" width="11.42578125" style="24"/>
    <col min="10242" max="10242" width="2.5703125" style="24" customWidth="1"/>
    <col min="10243" max="10243" width="36" style="24" customWidth="1"/>
    <col min="10244" max="10244" width="17.28515625" style="24" customWidth="1"/>
    <col min="10245" max="10245" width="4.85546875" style="24" customWidth="1"/>
    <col min="10246" max="10246" width="5.28515625" style="24" customWidth="1"/>
    <col min="10247" max="10247" width="5.5703125" style="24" customWidth="1"/>
    <col min="10248" max="10248" width="15.42578125" style="24" customWidth="1"/>
    <col min="10249" max="10249" width="13.42578125" style="24" customWidth="1"/>
    <col min="10250" max="10250" width="13.7109375" style="24" bestFit="1" customWidth="1"/>
    <col min="10251" max="10251" width="14.7109375" style="24" customWidth="1"/>
    <col min="10252" max="10497" width="11.42578125" style="24"/>
    <col min="10498" max="10498" width="2.5703125" style="24" customWidth="1"/>
    <col min="10499" max="10499" width="36" style="24" customWidth="1"/>
    <col min="10500" max="10500" width="17.28515625" style="24" customWidth="1"/>
    <col min="10501" max="10501" width="4.85546875" style="24" customWidth="1"/>
    <col min="10502" max="10502" width="5.28515625" style="24" customWidth="1"/>
    <col min="10503" max="10503" width="5.5703125" style="24" customWidth="1"/>
    <col min="10504" max="10504" width="15.42578125" style="24" customWidth="1"/>
    <col min="10505" max="10505" width="13.42578125" style="24" customWidth="1"/>
    <col min="10506" max="10506" width="13.7109375" style="24" bestFit="1" customWidth="1"/>
    <col min="10507" max="10507" width="14.7109375" style="24" customWidth="1"/>
    <col min="10508" max="10753" width="11.42578125" style="24"/>
    <col min="10754" max="10754" width="2.5703125" style="24" customWidth="1"/>
    <col min="10755" max="10755" width="36" style="24" customWidth="1"/>
    <col min="10756" max="10756" width="17.28515625" style="24" customWidth="1"/>
    <col min="10757" max="10757" width="4.85546875" style="24" customWidth="1"/>
    <col min="10758" max="10758" width="5.28515625" style="24" customWidth="1"/>
    <col min="10759" max="10759" width="5.5703125" style="24" customWidth="1"/>
    <col min="10760" max="10760" width="15.42578125" style="24" customWidth="1"/>
    <col min="10761" max="10761" width="13.42578125" style="24" customWidth="1"/>
    <col min="10762" max="10762" width="13.7109375" style="24" bestFit="1" customWidth="1"/>
    <col min="10763" max="10763" width="14.7109375" style="24" customWidth="1"/>
    <col min="10764" max="11009" width="11.42578125" style="24"/>
    <col min="11010" max="11010" width="2.5703125" style="24" customWidth="1"/>
    <col min="11011" max="11011" width="36" style="24" customWidth="1"/>
    <col min="11012" max="11012" width="17.28515625" style="24" customWidth="1"/>
    <col min="11013" max="11013" width="4.85546875" style="24" customWidth="1"/>
    <col min="11014" max="11014" width="5.28515625" style="24" customWidth="1"/>
    <col min="11015" max="11015" width="5.5703125" style="24" customWidth="1"/>
    <col min="11016" max="11016" width="15.42578125" style="24" customWidth="1"/>
    <col min="11017" max="11017" width="13.42578125" style="24" customWidth="1"/>
    <col min="11018" max="11018" width="13.7109375" style="24" bestFit="1" customWidth="1"/>
    <col min="11019" max="11019" width="14.7109375" style="24" customWidth="1"/>
    <col min="11020" max="11265" width="11.42578125" style="24"/>
    <col min="11266" max="11266" width="2.5703125" style="24" customWidth="1"/>
    <col min="11267" max="11267" width="36" style="24" customWidth="1"/>
    <col min="11268" max="11268" width="17.28515625" style="24" customWidth="1"/>
    <col min="11269" max="11269" width="4.85546875" style="24" customWidth="1"/>
    <col min="11270" max="11270" width="5.28515625" style="24" customWidth="1"/>
    <col min="11271" max="11271" width="5.5703125" style="24" customWidth="1"/>
    <col min="11272" max="11272" width="15.42578125" style="24" customWidth="1"/>
    <col min="11273" max="11273" width="13.42578125" style="24" customWidth="1"/>
    <col min="11274" max="11274" width="13.7109375" style="24" bestFit="1" customWidth="1"/>
    <col min="11275" max="11275" width="14.7109375" style="24" customWidth="1"/>
    <col min="11276" max="11521" width="11.42578125" style="24"/>
    <col min="11522" max="11522" width="2.5703125" style="24" customWidth="1"/>
    <col min="11523" max="11523" width="36" style="24" customWidth="1"/>
    <col min="11524" max="11524" width="17.28515625" style="24" customWidth="1"/>
    <col min="11525" max="11525" width="4.85546875" style="24" customWidth="1"/>
    <col min="11526" max="11526" width="5.28515625" style="24" customWidth="1"/>
    <col min="11527" max="11527" width="5.5703125" style="24" customWidth="1"/>
    <col min="11528" max="11528" width="15.42578125" style="24" customWidth="1"/>
    <col min="11529" max="11529" width="13.42578125" style="24" customWidth="1"/>
    <col min="11530" max="11530" width="13.7109375" style="24" bestFit="1" customWidth="1"/>
    <col min="11531" max="11531" width="14.7109375" style="24" customWidth="1"/>
    <col min="11532" max="11777" width="11.42578125" style="24"/>
    <col min="11778" max="11778" width="2.5703125" style="24" customWidth="1"/>
    <col min="11779" max="11779" width="36" style="24" customWidth="1"/>
    <col min="11780" max="11780" width="17.28515625" style="24" customWidth="1"/>
    <col min="11781" max="11781" width="4.85546875" style="24" customWidth="1"/>
    <col min="11782" max="11782" width="5.28515625" style="24" customWidth="1"/>
    <col min="11783" max="11783" width="5.5703125" style="24" customWidth="1"/>
    <col min="11784" max="11784" width="15.42578125" style="24" customWidth="1"/>
    <col min="11785" max="11785" width="13.42578125" style="24" customWidth="1"/>
    <col min="11786" max="11786" width="13.7109375" style="24" bestFit="1" customWidth="1"/>
    <col min="11787" max="11787" width="14.7109375" style="24" customWidth="1"/>
    <col min="11788" max="12033" width="11.42578125" style="24"/>
    <col min="12034" max="12034" width="2.5703125" style="24" customWidth="1"/>
    <col min="12035" max="12035" width="36" style="24" customWidth="1"/>
    <col min="12036" max="12036" width="17.28515625" style="24" customWidth="1"/>
    <col min="12037" max="12037" width="4.85546875" style="24" customWidth="1"/>
    <col min="12038" max="12038" width="5.28515625" style="24" customWidth="1"/>
    <col min="12039" max="12039" width="5.5703125" style="24" customWidth="1"/>
    <col min="12040" max="12040" width="15.42578125" style="24" customWidth="1"/>
    <col min="12041" max="12041" width="13.42578125" style="24" customWidth="1"/>
    <col min="12042" max="12042" width="13.7109375" style="24" bestFit="1" customWidth="1"/>
    <col min="12043" max="12043" width="14.7109375" style="24" customWidth="1"/>
    <col min="12044" max="12289" width="11.42578125" style="24"/>
    <col min="12290" max="12290" width="2.5703125" style="24" customWidth="1"/>
    <col min="12291" max="12291" width="36" style="24" customWidth="1"/>
    <col min="12292" max="12292" width="17.28515625" style="24" customWidth="1"/>
    <col min="12293" max="12293" width="4.85546875" style="24" customWidth="1"/>
    <col min="12294" max="12294" width="5.28515625" style="24" customWidth="1"/>
    <col min="12295" max="12295" width="5.5703125" style="24" customWidth="1"/>
    <col min="12296" max="12296" width="15.42578125" style="24" customWidth="1"/>
    <col min="12297" max="12297" width="13.42578125" style="24" customWidth="1"/>
    <col min="12298" max="12298" width="13.7109375" style="24" bestFit="1" customWidth="1"/>
    <col min="12299" max="12299" width="14.7109375" style="24" customWidth="1"/>
    <col min="12300" max="12545" width="11.42578125" style="24"/>
    <col min="12546" max="12546" width="2.5703125" style="24" customWidth="1"/>
    <col min="12547" max="12547" width="36" style="24" customWidth="1"/>
    <col min="12548" max="12548" width="17.28515625" style="24" customWidth="1"/>
    <col min="12549" max="12549" width="4.85546875" style="24" customWidth="1"/>
    <col min="12550" max="12550" width="5.28515625" style="24" customWidth="1"/>
    <col min="12551" max="12551" width="5.5703125" style="24" customWidth="1"/>
    <col min="12552" max="12552" width="15.42578125" style="24" customWidth="1"/>
    <col min="12553" max="12553" width="13.42578125" style="24" customWidth="1"/>
    <col min="12554" max="12554" width="13.7109375" style="24" bestFit="1" customWidth="1"/>
    <col min="12555" max="12555" width="14.7109375" style="24" customWidth="1"/>
    <col min="12556" max="12801" width="11.42578125" style="24"/>
    <col min="12802" max="12802" width="2.5703125" style="24" customWidth="1"/>
    <col min="12803" max="12803" width="36" style="24" customWidth="1"/>
    <col min="12804" max="12804" width="17.28515625" style="24" customWidth="1"/>
    <col min="12805" max="12805" width="4.85546875" style="24" customWidth="1"/>
    <col min="12806" max="12806" width="5.28515625" style="24" customWidth="1"/>
    <col min="12807" max="12807" width="5.5703125" style="24" customWidth="1"/>
    <col min="12808" max="12808" width="15.42578125" style="24" customWidth="1"/>
    <col min="12809" max="12809" width="13.42578125" style="24" customWidth="1"/>
    <col min="12810" max="12810" width="13.7109375" style="24" bestFit="1" customWidth="1"/>
    <col min="12811" max="12811" width="14.7109375" style="24" customWidth="1"/>
    <col min="12812" max="13057" width="11.42578125" style="24"/>
    <col min="13058" max="13058" width="2.5703125" style="24" customWidth="1"/>
    <col min="13059" max="13059" width="36" style="24" customWidth="1"/>
    <col min="13060" max="13060" width="17.28515625" style="24" customWidth="1"/>
    <col min="13061" max="13061" width="4.85546875" style="24" customWidth="1"/>
    <col min="13062" max="13062" width="5.28515625" style="24" customWidth="1"/>
    <col min="13063" max="13063" width="5.5703125" style="24" customWidth="1"/>
    <col min="13064" max="13064" width="15.42578125" style="24" customWidth="1"/>
    <col min="13065" max="13065" width="13.42578125" style="24" customWidth="1"/>
    <col min="13066" max="13066" width="13.7109375" style="24" bestFit="1" customWidth="1"/>
    <col min="13067" max="13067" width="14.7109375" style="24" customWidth="1"/>
    <col min="13068" max="13313" width="11.42578125" style="24"/>
    <col min="13314" max="13314" width="2.5703125" style="24" customWidth="1"/>
    <col min="13315" max="13315" width="36" style="24" customWidth="1"/>
    <col min="13316" max="13316" width="17.28515625" style="24" customWidth="1"/>
    <col min="13317" max="13317" width="4.85546875" style="24" customWidth="1"/>
    <col min="13318" max="13318" width="5.28515625" style="24" customWidth="1"/>
    <col min="13319" max="13319" width="5.5703125" style="24" customWidth="1"/>
    <col min="13320" max="13320" width="15.42578125" style="24" customWidth="1"/>
    <col min="13321" max="13321" width="13.42578125" style="24" customWidth="1"/>
    <col min="13322" max="13322" width="13.7109375" style="24" bestFit="1" customWidth="1"/>
    <col min="13323" max="13323" width="14.7109375" style="24" customWidth="1"/>
    <col min="13324" max="13569" width="11.42578125" style="24"/>
    <col min="13570" max="13570" width="2.5703125" style="24" customWidth="1"/>
    <col min="13571" max="13571" width="36" style="24" customWidth="1"/>
    <col min="13572" max="13572" width="17.28515625" style="24" customWidth="1"/>
    <col min="13573" max="13573" width="4.85546875" style="24" customWidth="1"/>
    <col min="13574" max="13574" width="5.28515625" style="24" customWidth="1"/>
    <col min="13575" max="13575" width="5.5703125" style="24" customWidth="1"/>
    <col min="13576" max="13576" width="15.42578125" style="24" customWidth="1"/>
    <col min="13577" max="13577" width="13.42578125" style="24" customWidth="1"/>
    <col min="13578" max="13578" width="13.7109375" style="24" bestFit="1" customWidth="1"/>
    <col min="13579" max="13579" width="14.7109375" style="24" customWidth="1"/>
    <col min="13580" max="13825" width="11.42578125" style="24"/>
    <col min="13826" max="13826" width="2.5703125" style="24" customWidth="1"/>
    <col min="13827" max="13827" width="36" style="24" customWidth="1"/>
    <col min="13828" max="13828" width="17.28515625" style="24" customWidth="1"/>
    <col min="13829" max="13829" width="4.85546875" style="24" customWidth="1"/>
    <col min="13830" max="13830" width="5.28515625" style="24" customWidth="1"/>
    <col min="13831" max="13831" width="5.5703125" style="24" customWidth="1"/>
    <col min="13832" max="13832" width="15.42578125" style="24" customWidth="1"/>
    <col min="13833" max="13833" width="13.42578125" style="24" customWidth="1"/>
    <col min="13834" max="13834" width="13.7109375" style="24" bestFit="1" customWidth="1"/>
    <col min="13835" max="13835" width="14.7109375" style="24" customWidth="1"/>
    <col min="13836" max="14081" width="11.42578125" style="24"/>
    <col min="14082" max="14082" width="2.5703125" style="24" customWidth="1"/>
    <col min="14083" max="14083" width="36" style="24" customWidth="1"/>
    <col min="14084" max="14084" width="17.28515625" style="24" customWidth="1"/>
    <col min="14085" max="14085" width="4.85546875" style="24" customWidth="1"/>
    <col min="14086" max="14086" width="5.28515625" style="24" customWidth="1"/>
    <col min="14087" max="14087" width="5.5703125" style="24" customWidth="1"/>
    <col min="14088" max="14088" width="15.42578125" style="24" customWidth="1"/>
    <col min="14089" max="14089" width="13.42578125" style="24" customWidth="1"/>
    <col min="14090" max="14090" width="13.7109375" style="24" bestFit="1" customWidth="1"/>
    <col min="14091" max="14091" width="14.7109375" style="24" customWidth="1"/>
    <col min="14092" max="14337" width="11.42578125" style="24"/>
    <col min="14338" max="14338" width="2.5703125" style="24" customWidth="1"/>
    <col min="14339" max="14339" width="36" style="24" customWidth="1"/>
    <col min="14340" max="14340" width="17.28515625" style="24" customWidth="1"/>
    <col min="14341" max="14341" width="4.85546875" style="24" customWidth="1"/>
    <col min="14342" max="14342" width="5.28515625" style="24" customWidth="1"/>
    <col min="14343" max="14343" width="5.5703125" style="24" customWidth="1"/>
    <col min="14344" max="14344" width="15.42578125" style="24" customWidth="1"/>
    <col min="14345" max="14345" width="13.42578125" style="24" customWidth="1"/>
    <col min="14346" max="14346" width="13.7109375" style="24" bestFit="1" customWidth="1"/>
    <col min="14347" max="14347" width="14.7109375" style="24" customWidth="1"/>
    <col min="14348" max="14593" width="11.42578125" style="24"/>
    <col min="14594" max="14594" width="2.5703125" style="24" customWidth="1"/>
    <col min="14595" max="14595" width="36" style="24" customWidth="1"/>
    <col min="14596" max="14596" width="17.28515625" style="24" customWidth="1"/>
    <col min="14597" max="14597" width="4.85546875" style="24" customWidth="1"/>
    <col min="14598" max="14598" width="5.28515625" style="24" customWidth="1"/>
    <col min="14599" max="14599" width="5.5703125" style="24" customWidth="1"/>
    <col min="14600" max="14600" width="15.42578125" style="24" customWidth="1"/>
    <col min="14601" max="14601" width="13.42578125" style="24" customWidth="1"/>
    <col min="14602" max="14602" width="13.7109375" style="24" bestFit="1" customWidth="1"/>
    <col min="14603" max="14603" width="14.7109375" style="24" customWidth="1"/>
    <col min="14604" max="14849" width="11.42578125" style="24"/>
    <col min="14850" max="14850" width="2.5703125" style="24" customWidth="1"/>
    <col min="14851" max="14851" width="36" style="24" customWidth="1"/>
    <col min="14852" max="14852" width="17.28515625" style="24" customWidth="1"/>
    <col min="14853" max="14853" width="4.85546875" style="24" customWidth="1"/>
    <col min="14854" max="14854" width="5.28515625" style="24" customWidth="1"/>
    <col min="14855" max="14855" width="5.5703125" style="24" customWidth="1"/>
    <col min="14856" max="14856" width="15.42578125" style="24" customWidth="1"/>
    <col min="14857" max="14857" width="13.42578125" style="24" customWidth="1"/>
    <col min="14858" max="14858" width="13.7109375" style="24" bestFit="1" customWidth="1"/>
    <col min="14859" max="14859" width="14.7109375" style="24" customWidth="1"/>
    <col min="14860" max="15105" width="11.42578125" style="24"/>
    <col min="15106" max="15106" width="2.5703125" style="24" customWidth="1"/>
    <col min="15107" max="15107" width="36" style="24" customWidth="1"/>
    <col min="15108" max="15108" width="17.28515625" style="24" customWidth="1"/>
    <col min="15109" max="15109" width="4.85546875" style="24" customWidth="1"/>
    <col min="15110" max="15110" width="5.28515625" style="24" customWidth="1"/>
    <col min="15111" max="15111" width="5.5703125" style="24" customWidth="1"/>
    <col min="15112" max="15112" width="15.42578125" style="24" customWidth="1"/>
    <col min="15113" max="15113" width="13.42578125" style="24" customWidth="1"/>
    <col min="15114" max="15114" width="13.7109375" style="24" bestFit="1" customWidth="1"/>
    <col min="15115" max="15115" width="14.7109375" style="24" customWidth="1"/>
    <col min="15116" max="15361" width="11.42578125" style="24"/>
    <col min="15362" max="15362" width="2.5703125" style="24" customWidth="1"/>
    <col min="15363" max="15363" width="36" style="24" customWidth="1"/>
    <col min="15364" max="15364" width="17.28515625" style="24" customWidth="1"/>
    <col min="15365" max="15365" width="4.85546875" style="24" customWidth="1"/>
    <col min="15366" max="15366" width="5.28515625" style="24" customWidth="1"/>
    <col min="15367" max="15367" width="5.5703125" style="24" customWidth="1"/>
    <col min="15368" max="15368" width="15.42578125" style="24" customWidth="1"/>
    <col min="15369" max="15369" width="13.42578125" style="24" customWidth="1"/>
    <col min="15370" max="15370" width="13.7109375" style="24" bestFit="1" customWidth="1"/>
    <col min="15371" max="15371" width="14.7109375" style="24" customWidth="1"/>
    <col min="15372" max="15617" width="11.42578125" style="24"/>
    <col min="15618" max="15618" width="2.5703125" style="24" customWidth="1"/>
    <col min="15619" max="15619" width="36" style="24" customWidth="1"/>
    <col min="15620" max="15620" width="17.28515625" style="24" customWidth="1"/>
    <col min="15621" max="15621" width="4.85546875" style="24" customWidth="1"/>
    <col min="15622" max="15622" width="5.28515625" style="24" customWidth="1"/>
    <col min="15623" max="15623" width="5.5703125" style="24" customWidth="1"/>
    <col min="15624" max="15624" width="15.42578125" style="24" customWidth="1"/>
    <col min="15625" max="15625" width="13.42578125" style="24" customWidth="1"/>
    <col min="15626" max="15626" width="13.7109375" style="24" bestFit="1" customWidth="1"/>
    <col min="15627" max="15627" width="14.7109375" style="24" customWidth="1"/>
    <col min="15628" max="15873" width="11.42578125" style="24"/>
    <col min="15874" max="15874" width="2.5703125" style="24" customWidth="1"/>
    <col min="15875" max="15875" width="36" style="24" customWidth="1"/>
    <col min="15876" max="15876" width="17.28515625" style="24" customWidth="1"/>
    <col min="15877" max="15877" width="4.85546875" style="24" customWidth="1"/>
    <col min="15878" max="15878" width="5.28515625" style="24" customWidth="1"/>
    <col min="15879" max="15879" width="5.5703125" style="24" customWidth="1"/>
    <col min="15880" max="15880" width="15.42578125" style="24" customWidth="1"/>
    <col min="15881" max="15881" width="13.42578125" style="24" customWidth="1"/>
    <col min="15882" max="15882" width="13.7109375" style="24" bestFit="1" customWidth="1"/>
    <col min="15883" max="15883" width="14.7109375" style="24" customWidth="1"/>
    <col min="15884" max="16129" width="11.42578125" style="24"/>
    <col min="16130" max="16130" width="2.5703125" style="24" customWidth="1"/>
    <col min="16131" max="16131" width="36" style="24" customWidth="1"/>
    <col min="16132" max="16132" width="17.28515625" style="24" customWidth="1"/>
    <col min="16133" max="16133" width="4.85546875" style="24" customWidth="1"/>
    <col min="16134" max="16134" width="5.28515625" style="24" customWidth="1"/>
    <col min="16135" max="16135" width="5.5703125" style="24" customWidth="1"/>
    <col min="16136" max="16136" width="15.42578125" style="24" customWidth="1"/>
    <col min="16137" max="16137" width="13.42578125" style="24" customWidth="1"/>
    <col min="16138" max="16138" width="13.7109375" style="24" bestFit="1" customWidth="1"/>
    <col min="16139" max="16139" width="14.7109375" style="24" customWidth="1"/>
    <col min="16140" max="16384" width="11.42578125" style="24"/>
  </cols>
  <sheetData>
    <row r="3" spans="2:11" ht="18" x14ac:dyDescent="0.25">
      <c r="B3" s="262" t="s">
        <v>43</v>
      </c>
      <c r="C3" s="262"/>
      <c r="D3" s="262"/>
      <c r="E3" s="263"/>
      <c r="F3" s="263"/>
      <c r="G3" s="263"/>
      <c r="H3" s="263"/>
      <c r="I3" s="263"/>
      <c r="J3" s="263"/>
      <c r="K3" s="263"/>
    </row>
    <row r="4" spans="2:11" x14ac:dyDescent="0.2">
      <c r="B4" s="39"/>
      <c r="C4" s="39"/>
      <c r="D4" s="25"/>
      <c r="E4" s="25"/>
      <c r="F4" s="25"/>
      <c r="G4" s="26"/>
      <c r="H4" s="25"/>
      <c r="I4" s="25"/>
      <c r="J4" s="25"/>
      <c r="K4" s="27"/>
    </row>
    <row r="5" spans="2:11" s="70" customFormat="1" ht="15" x14ac:dyDescent="0.2">
      <c r="B5" s="65" t="s">
        <v>61</v>
      </c>
      <c r="C5" s="66"/>
      <c r="D5" s="67" t="s">
        <v>124</v>
      </c>
      <c r="E5" s="68" t="s">
        <v>57</v>
      </c>
      <c r="F5" s="68" t="s">
        <v>62</v>
      </c>
      <c r="G5" s="68" t="s">
        <v>62</v>
      </c>
      <c r="H5" s="69">
        <v>50000</v>
      </c>
      <c r="I5" s="69">
        <v>0</v>
      </c>
      <c r="J5" s="69">
        <v>0</v>
      </c>
      <c r="K5" s="69">
        <f t="shared" ref="K5:K6" si="0">H5-I5-J5</f>
        <v>50000</v>
      </c>
    </row>
    <row r="6" spans="2:11" ht="15" x14ac:dyDescent="0.2">
      <c r="B6" s="65" t="s">
        <v>52</v>
      </c>
      <c r="C6" s="66"/>
      <c r="D6" s="67" t="s">
        <v>124</v>
      </c>
      <c r="E6" s="68" t="s">
        <v>57</v>
      </c>
      <c r="F6" s="68" t="s">
        <v>70</v>
      </c>
      <c r="G6" s="68" t="s">
        <v>58</v>
      </c>
      <c r="H6" s="69">
        <v>50000</v>
      </c>
      <c r="I6" s="69">
        <v>0</v>
      </c>
      <c r="J6" s="69">
        <v>0</v>
      </c>
      <c r="K6" s="69">
        <f t="shared" si="0"/>
        <v>50000</v>
      </c>
    </row>
    <row r="7" spans="2:11" ht="25.5" x14ac:dyDescent="0.2">
      <c r="B7" s="52"/>
      <c r="C7" s="41" t="s">
        <v>128</v>
      </c>
      <c r="D7" s="54"/>
      <c r="E7" s="33"/>
      <c r="F7" s="33"/>
      <c r="G7" s="33"/>
      <c r="H7" s="35">
        <f>SUM(H5:H6)</f>
        <v>100000</v>
      </c>
      <c r="I7" s="35">
        <f t="shared" ref="I7:K7" si="1">SUM(I5:I6)</f>
        <v>0</v>
      </c>
      <c r="J7" s="35">
        <f t="shared" si="1"/>
        <v>0</v>
      </c>
      <c r="K7" s="35">
        <f t="shared" si="1"/>
        <v>100000</v>
      </c>
    </row>
    <row r="8" spans="2:11" x14ac:dyDescent="0.2">
      <c r="B8" s="42"/>
      <c r="C8" s="61"/>
      <c r="D8" s="62"/>
      <c r="E8" s="36"/>
      <c r="F8" s="36"/>
      <c r="G8" s="36"/>
      <c r="H8" s="36"/>
      <c r="I8" s="36"/>
      <c r="J8" s="36"/>
      <c r="K8" s="36"/>
    </row>
    <row r="9" spans="2:11" s="70" customFormat="1" x14ac:dyDescent="0.2">
      <c r="B9" s="65" t="s">
        <v>61</v>
      </c>
      <c r="C9" s="65"/>
      <c r="D9" s="67" t="s">
        <v>79</v>
      </c>
      <c r="E9" s="68" t="s">
        <v>57</v>
      </c>
      <c r="F9" s="68" t="s">
        <v>62</v>
      </c>
      <c r="G9" s="68" t="s">
        <v>62</v>
      </c>
      <c r="H9" s="69">
        <f>50000-50000</f>
        <v>0</v>
      </c>
      <c r="I9" s="69">
        <v>0</v>
      </c>
      <c r="J9" s="69">
        <v>0</v>
      </c>
      <c r="K9" s="69">
        <f t="shared" ref="K9:K20" si="2">H9-I9-J9</f>
        <v>0</v>
      </c>
    </row>
    <row r="10" spans="2:11" x14ac:dyDescent="0.2">
      <c r="B10" s="40" t="s">
        <v>61</v>
      </c>
      <c r="C10" s="40"/>
      <c r="D10" s="28" t="s">
        <v>80</v>
      </c>
      <c r="E10" s="30" t="s">
        <v>57</v>
      </c>
      <c r="F10" s="30" t="s">
        <v>62</v>
      </c>
      <c r="G10" s="30" t="s">
        <v>62</v>
      </c>
      <c r="H10" s="31">
        <v>300000</v>
      </c>
      <c r="I10" s="31"/>
      <c r="J10" s="31"/>
      <c r="K10" s="31">
        <f t="shared" si="2"/>
        <v>300000</v>
      </c>
    </row>
    <row r="11" spans="2:11" x14ac:dyDescent="0.2">
      <c r="B11" s="40" t="s">
        <v>66</v>
      </c>
      <c r="C11" s="40"/>
      <c r="D11" s="28" t="s">
        <v>81</v>
      </c>
      <c r="E11" s="30" t="s">
        <v>57</v>
      </c>
      <c r="F11" s="30" t="s">
        <v>60</v>
      </c>
      <c r="G11" s="30" t="s">
        <v>68</v>
      </c>
      <c r="H11" s="31">
        <v>100000</v>
      </c>
      <c r="I11" s="31">
        <v>0</v>
      </c>
      <c r="J11" s="31">
        <v>0</v>
      </c>
      <c r="K11" s="31">
        <f t="shared" si="2"/>
        <v>100000</v>
      </c>
    </row>
    <row r="12" spans="2:11" x14ac:dyDescent="0.2">
      <c r="B12" s="40" t="s">
        <v>69</v>
      </c>
      <c r="C12" s="40"/>
      <c r="D12" s="28" t="s">
        <v>79</v>
      </c>
      <c r="E12" s="30" t="s">
        <v>57</v>
      </c>
      <c r="F12" s="30" t="s">
        <v>70</v>
      </c>
      <c r="G12" s="30" t="s">
        <v>71</v>
      </c>
      <c r="H12" s="31">
        <v>100000</v>
      </c>
      <c r="I12" s="31">
        <v>0</v>
      </c>
      <c r="J12" s="31">
        <v>0</v>
      </c>
      <c r="K12" s="31">
        <f t="shared" si="2"/>
        <v>100000</v>
      </c>
    </row>
    <row r="13" spans="2:11" x14ac:dyDescent="0.2">
      <c r="B13" s="40" t="s">
        <v>52</v>
      </c>
      <c r="C13" s="40"/>
      <c r="D13" s="28" t="s">
        <v>79</v>
      </c>
      <c r="E13" s="30" t="s">
        <v>57</v>
      </c>
      <c r="F13" s="30" t="s">
        <v>70</v>
      </c>
      <c r="G13" s="30" t="s">
        <v>58</v>
      </c>
      <c r="H13" s="31">
        <v>334000</v>
      </c>
      <c r="I13" s="31">
        <v>264000</v>
      </c>
      <c r="J13" s="31">
        <v>35350</v>
      </c>
      <c r="K13" s="31">
        <f t="shared" si="2"/>
        <v>34650</v>
      </c>
    </row>
    <row r="14" spans="2:11" s="70" customFormat="1" x14ac:dyDescent="0.2">
      <c r="B14" s="65" t="s">
        <v>52</v>
      </c>
      <c r="C14" s="65"/>
      <c r="D14" s="67" t="s">
        <v>80</v>
      </c>
      <c r="E14" s="68" t="s">
        <v>57</v>
      </c>
      <c r="F14" s="68" t="s">
        <v>70</v>
      </c>
      <c r="G14" s="68" t="s">
        <v>58</v>
      </c>
      <c r="H14" s="69">
        <f>418150-50000</f>
        <v>368150</v>
      </c>
      <c r="I14" s="69">
        <v>293770</v>
      </c>
      <c r="J14" s="69">
        <v>61750</v>
      </c>
      <c r="K14" s="69">
        <f t="shared" si="2"/>
        <v>12630</v>
      </c>
    </row>
    <row r="15" spans="2:11" x14ac:dyDescent="0.2">
      <c r="B15" s="40" t="s">
        <v>76</v>
      </c>
      <c r="C15" s="40"/>
      <c r="D15" s="28" t="s">
        <v>79</v>
      </c>
      <c r="E15" s="30" t="s">
        <v>57</v>
      </c>
      <c r="F15" s="30" t="s">
        <v>78</v>
      </c>
      <c r="G15" s="30" t="s">
        <v>70</v>
      </c>
      <c r="H15" s="31">
        <v>700000</v>
      </c>
      <c r="I15" s="31">
        <v>14895</v>
      </c>
      <c r="J15" s="31">
        <v>0</v>
      </c>
      <c r="K15" s="31">
        <f t="shared" si="2"/>
        <v>685105</v>
      </c>
    </row>
    <row r="16" spans="2:11" x14ac:dyDescent="0.2">
      <c r="B16" s="40" t="s">
        <v>83</v>
      </c>
      <c r="D16" s="28" t="s">
        <v>79</v>
      </c>
      <c r="E16" s="30" t="s">
        <v>82</v>
      </c>
      <c r="F16" s="30" t="s">
        <v>71</v>
      </c>
      <c r="G16" s="30" t="s">
        <v>71</v>
      </c>
      <c r="H16" s="31">
        <v>500003</v>
      </c>
      <c r="I16" s="31">
        <v>60898</v>
      </c>
      <c r="J16" s="31">
        <v>35000</v>
      </c>
      <c r="K16" s="31">
        <f t="shared" si="2"/>
        <v>404105</v>
      </c>
    </row>
    <row r="17" spans="2:11" x14ac:dyDescent="0.2">
      <c r="B17" s="40" t="s">
        <v>83</v>
      </c>
      <c r="C17" s="40"/>
      <c r="D17" s="28" t="s">
        <v>80</v>
      </c>
      <c r="E17" s="30" t="s">
        <v>82</v>
      </c>
      <c r="F17" s="30" t="s">
        <v>71</v>
      </c>
      <c r="G17" s="30" t="s">
        <v>71</v>
      </c>
      <c r="H17" s="31">
        <v>700000</v>
      </c>
      <c r="I17" s="31">
        <v>34000</v>
      </c>
      <c r="J17" s="31">
        <v>38000</v>
      </c>
      <c r="K17" s="31">
        <f t="shared" si="2"/>
        <v>628000</v>
      </c>
    </row>
    <row r="18" spans="2:11" x14ac:dyDescent="0.2">
      <c r="B18" s="40" t="s">
        <v>84</v>
      </c>
      <c r="C18" s="40"/>
      <c r="D18" s="28" t="s">
        <v>80</v>
      </c>
      <c r="E18" s="30" t="s">
        <v>82</v>
      </c>
      <c r="F18" s="30" t="s">
        <v>71</v>
      </c>
      <c r="G18" s="30" t="s">
        <v>60</v>
      </c>
      <c r="H18" s="31">
        <v>200000</v>
      </c>
      <c r="I18" s="31">
        <v>0</v>
      </c>
      <c r="J18" s="31">
        <v>0</v>
      </c>
      <c r="K18" s="31">
        <f t="shared" si="2"/>
        <v>200000</v>
      </c>
    </row>
    <row r="19" spans="2:11" x14ac:dyDescent="0.2">
      <c r="B19" s="40" t="s">
        <v>85</v>
      </c>
      <c r="C19" s="40"/>
      <c r="D19" s="28" t="s">
        <v>79</v>
      </c>
      <c r="E19" s="30" t="s">
        <v>82</v>
      </c>
      <c r="F19" s="30" t="s">
        <v>60</v>
      </c>
      <c r="G19" s="30" t="s">
        <v>58</v>
      </c>
      <c r="H19" s="31">
        <v>500000</v>
      </c>
      <c r="I19" s="31">
        <v>0</v>
      </c>
      <c r="J19" s="31">
        <v>0</v>
      </c>
      <c r="K19" s="31">
        <f t="shared" si="2"/>
        <v>500000</v>
      </c>
    </row>
    <row r="20" spans="2:11" x14ac:dyDescent="0.2">
      <c r="B20" s="40" t="s">
        <v>51</v>
      </c>
      <c r="C20" s="40"/>
      <c r="D20" s="28" t="s">
        <v>80</v>
      </c>
      <c r="E20" s="30" t="s">
        <v>73</v>
      </c>
      <c r="F20" s="30" t="s">
        <v>71</v>
      </c>
      <c r="G20" s="30" t="s">
        <v>68</v>
      </c>
      <c r="H20" s="31">
        <v>525000</v>
      </c>
      <c r="I20" s="31">
        <v>0</v>
      </c>
      <c r="J20" s="31">
        <v>0</v>
      </c>
      <c r="K20" s="31">
        <f t="shared" si="2"/>
        <v>525000</v>
      </c>
    </row>
    <row r="21" spans="2:11" ht="25.5" x14ac:dyDescent="0.2">
      <c r="B21" s="41" t="s">
        <v>86</v>
      </c>
      <c r="C21" s="45" t="s">
        <v>107</v>
      </c>
      <c r="D21" s="32"/>
      <c r="E21" s="33"/>
      <c r="F21" s="34"/>
      <c r="G21" s="33"/>
      <c r="H21" s="35">
        <f>SUM(H9:H20)</f>
        <v>4327153</v>
      </c>
      <c r="I21" s="35">
        <f>SUM(I9:I20)</f>
        <v>667563</v>
      </c>
      <c r="J21" s="35">
        <f>SUM(J9:J20)</f>
        <v>170100</v>
      </c>
      <c r="K21" s="35">
        <f>SUM(K9:K20)</f>
        <v>3489490</v>
      </c>
    </row>
    <row r="22" spans="2:11" x14ac:dyDescent="0.2">
      <c r="B22" s="42"/>
      <c r="C22" s="61"/>
      <c r="D22" s="62"/>
      <c r="E22" s="36"/>
      <c r="F22" s="36"/>
      <c r="G22" s="36"/>
      <c r="H22" s="36"/>
      <c r="I22" s="36"/>
      <c r="J22" s="36"/>
      <c r="K22" s="36"/>
    </row>
    <row r="23" spans="2:11" x14ac:dyDescent="0.2">
      <c r="B23" s="40" t="s">
        <v>61</v>
      </c>
      <c r="C23" s="40"/>
      <c r="D23" s="28" t="s">
        <v>87</v>
      </c>
      <c r="E23" s="30" t="s">
        <v>57</v>
      </c>
      <c r="F23" s="30" t="s">
        <v>62</v>
      </c>
      <c r="G23" s="30" t="s">
        <v>62</v>
      </c>
      <c r="H23" s="31">
        <v>50000</v>
      </c>
      <c r="I23" s="31">
        <v>0</v>
      </c>
      <c r="J23" s="31">
        <v>0</v>
      </c>
      <c r="K23" s="31">
        <f t="shared" ref="K23:K29" si="3">H23-I23-J23</f>
        <v>50000</v>
      </c>
    </row>
    <row r="24" spans="2:11" x14ac:dyDescent="0.2">
      <c r="B24" s="40" t="s">
        <v>64</v>
      </c>
      <c r="C24" s="40"/>
      <c r="D24" s="28" t="s">
        <v>88</v>
      </c>
      <c r="E24" s="30" t="s">
        <v>57</v>
      </c>
      <c r="F24" s="30" t="s">
        <v>60</v>
      </c>
      <c r="G24" s="30" t="s">
        <v>65</v>
      </c>
      <c r="H24" s="31">
        <v>1600000.02</v>
      </c>
      <c r="I24" s="31">
        <v>0</v>
      </c>
      <c r="J24" s="31">
        <v>0</v>
      </c>
      <c r="K24" s="31">
        <f t="shared" si="3"/>
        <v>1600000.02</v>
      </c>
    </row>
    <row r="25" spans="2:11" x14ac:dyDescent="0.2">
      <c r="B25" s="40" t="s">
        <v>69</v>
      </c>
      <c r="C25" s="40"/>
      <c r="D25" s="28" t="s">
        <v>87</v>
      </c>
      <c r="E25" s="30" t="s">
        <v>57</v>
      </c>
      <c r="F25" s="30" t="s">
        <v>70</v>
      </c>
      <c r="G25" s="30" t="s">
        <v>71</v>
      </c>
      <c r="H25" s="31">
        <v>100000</v>
      </c>
      <c r="I25" s="31">
        <v>0</v>
      </c>
      <c r="J25" s="31">
        <v>0</v>
      </c>
      <c r="K25" s="31">
        <f t="shared" si="3"/>
        <v>100000</v>
      </c>
    </row>
    <row r="26" spans="2:11" x14ac:dyDescent="0.2">
      <c r="B26" s="65" t="s">
        <v>52</v>
      </c>
      <c r="C26" s="65"/>
      <c r="D26" s="67" t="s">
        <v>87</v>
      </c>
      <c r="E26" s="68" t="s">
        <v>57</v>
      </c>
      <c r="F26" s="68" t="s">
        <v>70</v>
      </c>
      <c r="G26" s="68" t="s">
        <v>58</v>
      </c>
      <c r="H26" s="69">
        <f>283900-150000</f>
        <v>133900</v>
      </c>
      <c r="I26" s="69">
        <v>118950</v>
      </c>
      <c r="J26" s="69">
        <v>0</v>
      </c>
      <c r="K26" s="69">
        <f t="shared" si="3"/>
        <v>14950</v>
      </c>
    </row>
    <row r="27" spans="2:11" x14ac:dyDescent="0.2">
      <c r="B27" s="40" t="s">
        <v>76</v>
      </c>
      <c r="C27" s="40"/>
      <c r="D27" s="28" t="s">
        <v>87</v>
      </c>
      <c r="E27" s="30" t="s">
        <v>57</v>
      </c>
      <c r="F27" s="30" t="s">
        <v>78</v>
      </c>
      <c r="G27" s="30" t="s">
        <v>70</v>
      </c>
      <c r="H27" s="31">
        <v>100000</v>
      </c>
      <c r="I27" s="31">
        <v>78244.44</v>
      </c>
      <c r="J27" s="31">
        <v>7000</v>
      </c>
      <c r="K27" s="31">
        <f t="shared" si="3"/>
        <v>14755.559999999998</v>
      </c>
    </row>
    <row r="28" spans="2:11" x14ac:dyDescent="0.2">
      <c r="B28" s="40" t="s">
        <v>83</v>
      </c>
      <c r="C28" s="40"/>
      <c r="D28" s="28" t="s">
        <v>87</v>
      </c>
      <c r="E28" s="30" t="s">
        <v>82</v>
      </c>
      <c r="F28" s="30" t="s">
        <v>71</v>
      </c>
      <c r="G28" s="30" t="s">
        <v>71</v>
      </c>
      <c r="H28" s="31">
        <v>299999</v>
      </c>
      <c r="I28" s="31">
        <v>284640.99</v>
      </c>
      <c r="J28" s="31">
        <v>0</v>
      </c>
      <c r="K28" s="31">
        <f t="shared" si="3"/>
        <v>15358.010000000009</v>
      </c>
    </row>
    <row r="29" spans="2:11" x14ac:dyDescent="0.2">
      <c r="B29" s="40" t="s">
        <v>85</v>
      </c>
      <c r="C29" s="40"/>
      <c r="D29" s="28" t="s">
        <v>87</v>
      </c>
      <c r="E29" s="30" t="s">
        <v>82</v>
      </c>
      <c r="F29" s="30" t="s">
        <v>60</v>
      </c>
      <c r="G29" s="30" t="s">
        <v>58</v>
      </c>
      <c r="H29" s="31">
        <v>700000</v>
      </c>
      <c r="I29" s="31">
        <v>16777.400000000001</v>
      </c>
      <c r="J29" s="31">
        <v>0</v>
      </c>
      <c r="K29" s="31">
        <f t="shared" si="3"/>
        <v>683222.6</v>
      </c>
    </row>
    <row r="30" spans="2:11" ht="38.25" x14ac:dyDescent="0.2">
      <c r="B30" s="41" t="s">
        <v>89</v>
      </c>
      <c r="C30" s="45" t="s">
        <v>108</v>
      </c>
      <c r="D30" s="32"/>
      <c r="E30" s="33"/>
      <c r="F30" s="34"/>
      <c r="G30" s="33"/>
      <c r="H30" s="35">
        <f>SUM(H23:H29)</f>
        <v>2983899.02</v>
      </c>
      <c r="I30" s="35">
        <f>SUM(I23:I29)</f>
        <v>498612.83</v>
      </c>
      <c r="J30" s="35">
        <f>SUM(J23:J29)</f>
        <v>7000</v>
      </c>
      <c r="K30" s="35">
        <f>SUM(K23:K29)</f>
        <v>2478286.19</v>
      </c>
    </row>
    <row r="31" spans="2:11" x14ac:dyDescent="0.2">
      <c r="B31" s="39"/>
      <c r="C31" s="39"/>
      <c r="D31" s="25"/>
      <c r="E31" s="25"/>
      <c r="F31" s="25"/>
      <c r="G31" s="26"/>
      <c r="H31" s="25"/>
      <c r="I31" s="25"/>
      <c r="J31" s="25"/>
      <c r="K31" s="27"/>
    </row>
    <row r="32" spans="2:11" x14ac:dyDescent="0.2">
      <c r="B32" s="65" t="s">
        <v>52</v>
      </c>
      <c r="C32" s="65"/>
      <c r="D32" s="67" t="s">
        <v>122</v>
      </c>
      <c r="E32" s="68" t="s">
        <v>57</v>
      </c>
      <c r="F32" s="68" t="s">
        <v>70</v>
      </c>
      <c r="G32" s="68" t="s">
        <v>58</v>
      </c>
      <c r="H32" s="69">
        <v>50000</v>
      </c>
      <c r="I32" s="69">
        <v>0</v>
      </c>
      <c r="J32" s="69">
        <v>0</v>
      </c>
      <c r="K32" s="69">
        <f t="shared" ref="K32" si="4">H32-I32-J32</f>
        <v>50000</v>
      </c>
    </row>
    <row r="33" spans="2:11" ht="63.75" x14ac:dyDescent="0.2">
      <c r="B33" s="41"/>
      <c r="C33" s="45" t="s">
        <v>109</v>
      </c>
      <c r="D33" s="28"/>
      <c r="E33" s="33"/>
      <c r="F33" s="34"/>
      <c r="G33" s="33"/>
      <c r="H33" s="35">
        <f>SUM(H32)</f>
        <v>50000</v>
      </c>
      <c r="I33" s="35">
        <f t="shared" ref="I33:K33" si="5">SUM(I32)</f>
        <v>0</v>
      </c>
      <c r="J33" s="35">
        <f t="shared" si="5"/>
        <v>0</v>
      </c>
      <c r="K33" s="35">
        <f t="shared" si="5"/>
        <v>50000</v>
      </c>
    </row>
    <row r="34" spans="2:11" x14ac:dyDescent="0.2">
      <c r="B34" s="39"/>
      <c r="C34" s="39"/>
      <c r="D34" s="25"/>
      <c r="E34" s="25"/>
      <c r="F34" s="25"/>
      <c r="G34" s="26"/>
      <c r="H34" s="25"/>
      <c r="I34" s="25"/>
      <c r="J34" s="25"/>
      <c r="K34" s="27"/>
    </row>
    <row r="35" spans="2:11" ht="15" x14ac:dyDescent="0.25">
      <c r="B35" s="65" t="s">
        <v>52</v>
      </c>
      <c r="C35" s="71"/>
      <c r="D35" s="72" t="s">
        <v>118</v>
      </c>
      <c r="E35" s="68" t="s">
        <v>57</v>
      </c>
      <c r="F35" s="68" t="s">
        <v>70</v>
      </c>
      <c r="G35" s="68" t="s">
        <v>58</v>
      </c>
      <c r="H35" s="69">
        <v>50000</v>
      </c>
      <c r="I35" s="69">
        <v>0</v>
      </c>
      <c r="J35" s="69">
        <v>0</v>
      </c>
      <c r="K35" s="69">
        <f t="shared" ref="K35" si="6">H35-I35-J35</f>
        <v>50000</v>
      </c>
    </row>
    <row r="36" spans="2:11" ht="60" x14ac:dyDescent="0.25">
      <c r="B36" s="46"/>
      <c r="C36" s="51" t="s">
        <v>120</v>
      </c>
      <c r="D36" s="50"/>
      <c r="E36" s="47"/>
      <c r="F36" s="47"/>
      <c r="G36" s="48"/>
      <c r="H36" s="63">
        <f>SUM(H35)</f>
        <v>50000</v>
      </c>
      <c r="I36" s="63">
        <f t="shared" ref="I36:K36" si="7">SUM(I35)</f>
        <v>0</v>
      </c>
      <c r="J36" s="63">
        <f t="shared" si="7"/>
        <v>0</v>
      </c>
      <c r="K36" s="63">
        <f t="shared" si="7"/>
        <v>50000</v>
      </c>
    </row>
    <row r="37" spans="2:11" ht="15" x14ac:dyDescent="0.25">
      <c r="B37" s="73"/>
      <c r="C37" s="74"/>
      <c r="D37" s="75"/>
      <c r="E37" s="76"/>
      <c r="F37" s="76"/>
      <c r="G37" s="76"/>
      <c r="H37" s="77"/>
      <c r="I37" s="77"/>
      <c r="J37" s="77"/>
      <c r="K37" s="77"/>
    </row>
    <row r="38" spans="2:11" ht="15" x14ac:dyDescent="0.25">
      <c r="B38" s="65" t="s">
        <v>52</v>
      </c>
      <c r="C38" s="49"/>
      <c r="D38" s="72" t="s">
        <v>119</v>
      </c>
      <c r="E38" s="68" t="s">
        <v>57</v>
      </c>
      <c r="F38" s="68" t="s">
        <v>70</v>
      </c>
      <c r="G38" s="68" t="s">
        <v>58</v>
      </c>
      <c r="H38" s="69">
        <v>50000</v>
      </c>
      <c r="I38" s="69">
        <v>0</v>
      </c>
      <c r="J38" s="69">
        <v>0</v>
      </c>
      <c r="K38" s="69">
        <f t="shared" ref="K38" si="8">H38-I38-J38</f>
        <v>50000</v>
      </c>
    </row>
    <row r="39" spans="2:11" ht="60" x14ac:dyDescent="0.25">
      <c r="B39" s="46"/>
      <c r="C39" s="51" t="s">
        <v>121</v>
      </c>
      <c r="D39" s="50"/>
      <c r="E39" s="47"/>
      <c r="F39" s="47"/>
      <c r="G39" s="48"/>
      <c r="H39" s="63">
        <f>SUM(H38)</f>
        <v>50000</v>
      </c>
      <c r="I39" s="63">
        <f t="shared" ref="I39:K39" si="9">SUM(I38)</f>
        <v>0</v>
      </c>
      <c r="J39" s="63">
        <f t="shared" si="9"/>
        <v>0</v>
      </c>
      <c r="K39" s="63">
        <f t="shared" si="9"/>
        <v>50000</v>
      </c>
    </row>
    <row r="40" spans="2:11" x14ac:dyDescent="0.2">
      <c r="B40" s="40" t="s">
        <v>55</v>
      </c>
      <c r="C40" s="40"/>
      <c r="D40" s="29" t="s">
        <v>56</v>
      </c>
      <c r="E40" s="30" t="s">
        <v>57</v>
      </c>
      <c r="F40" s="30" t="s">
        <v>58</v>
      </c>
      <c r="G40" s="30" t="s">
        <v>58</v>
      </c>
      <c r="H40" s="31">
        <v>699999.96</v>
      </c>
      <c r="I40" s="31">
        <v>22605</v>
      </c>
      <c r="J40" s="31">
        <v>0</v>
      </c>
      <c r="K40" s="31">
        <f t="shared" ref="K40:K49" si="10">H40-I40-J40</f>
        <v>677394.96</v>
      </c>
    </row>
    <row r="41" spans="2:11" x14ac:dyDescent="0.2">
      <c r="B41" s="40" t="s">
        <v>59</v>
      </c>
      <c r="C41" s="40"/>
      <c r="D41" s="29" t="s">
        <v>56</v>
      </c>
      <c r="E41" s="30" t="s">
        <v>57</v>
      </c>
      <c r="F41" s="30" t="s">
        <v>58</v>
      </c>
      <c r="G41" s="30" t="s">
        <v>60</v>
      </c>
      <c r="H41" s="31">
        <v>600000</v>
      </c>
      <c r="I41" s="31">
        <v>0</v>
      </c>
      <c r="J41" s="31">
        <v>0</v>
      </c>
      <c r="K41" s="31">
        <f t="shared" si="10"/>
        <v>600000</v>
      </c>
    </row>
    <row r="42" spans="2:11" x14ac:dyDescent="0.2">
      <c r="B42" s="40" t="s">
        <v>61</v>
      </c>
      <c r="C42" s="40"/>
      <c r="D42" s="29" t="s">
        <v>56</v>
      </c>
      <c r="E42" s="30" t="s">
        <v>57</v>
      </c>
      <c r="F42" s="30" t="s">
        <v>62</v>
      </c>
      <c r="G42" s="30" t="s">
        <v>62</v>
      </c>
      <c r="H42" s="31">
        <v>50000</v>
      </c>
      <c r="I42" s="31">
        <v>0</v>
      </c>
      <c r="J42" s="31">
        <v>0</v>
      </c>
      <c r="K42" s="31">
        <f t="shared" si="10"/>
        <v>50000</v>
      </c>
    </row>
    <row r="43" spans="2:11" x14ac:dyDescent="0.2">
      <c r="B43" s="40" t="s">
        <v>63</v>
      </c>
      <c r="C43" s="40"/>
      <c r="D43" s="29" t="s">
        <v>56</v>
      </c>
      <c r="E43" s="30" t="s">
        <v>57</v>
      </c>
      <c r="F43" s="30" t="s">
        <v>62</v>
      </c>
      <c r="G43" s="30" t="s">
        <v>60</v>
      </c>
      <c r="H43" s="31">
        <v>200000</v>
      </c>
      <c r="I43" s="31">
        <v>0</v>
      </c>
      <c r="J43" s="31">
        <v>0</v>
      </c>
      <c r="K43" s="31">
        <f t="shared" si="10"/>
        <v>200000</v>
      </c>
    </row>
    <row r="44" spans="2:11" x14ac:dyDescent="0.2">
      <c r="B44" s="40" t="s">
        <v>64</v>
      </c>
      <c r="C44" s="40"/>
      <c r="D44" s="29" t="s">
        <v>56</v>
      </c>
      <c r="E44" s="30" t="s">
        <v>57</v>
      </c>
      <c r="F44" s="30" t="s">
        <v>60</v>
      </c>
      <c r="G44" s="30" t="s">
        <v>65</v>
      </c>
      <c r="H44" s="31">
        <v>2065000</v>
      </c>
      <c r="I44" s="31">
        <v>0</v>
      </c>
      <c r="J44" s="31">
        <v>1880000</v>
      </c>
      <c r="K44" s="31">
        <f t="shared" si="10"/>
        <v>185000</v>
      </c>
    </row>
    <row r="45" spans="2:11" x14ac:dyDescent="0.2">
      <c r="B45" s="40" t="s">
        <v>66</v>
      </c>
      <c r="C45" s="40"/>
      <c r="D45" s="29" t="s">
        <v>67</v>
      </c>
      <c r="E45" s="30" t="s">
        <v>57</v>
      </c>
      <c r="F45" s="30" t="s">
        <v>60</v>
      </c>
      <c r="G45" s="30" t="s">
        <v>68</v>
      </c>
      <c r="H45" s="31">
        <v>700000</v>
      </c>
      <c r="I45" s="31">
        <v>0</v>
      </c>
      <c r="J45" s="31">
        <v>0</v>
      </c>
      <c r="K45" s="31">
        <f t="shared" si="10"/>
        <v>700000</v>
      </c>
    </row>
    <row r="46" spans="2:11" x14ac:dyDescent="0.2">
      <c r="B46" s="65" t="s">
        <v>69</v>
      </c>
      <c r="C46" s="65"/>
      <c r="D46" s="67" t="s">
        <v>56</v>
      </c>
      <c r="E46" s="68" t="s">
        <v>57</v>
      </c>
      <c r="F46" s="68" t="s">
        <v>70</v>
      </c>
      <c r="G46" s="68" t="s">
        <v>71</v>
      </c>
      <c r="H46" s="69">
        <f>50000-25000</f>
        <v>25000</v>
      </c>
      <c r="I46" s="69">
        <v>0</v>
      </c>
      <c r="J46" s="69">
        <v>0</v>
      </c>
      <c r="K46" s="69">
        <f t="shared" si="10"/>
        <v>25000</v>
      </c>
    </row>
    <row r="47" spans="2:11" x14ac:dyDescent="0.2">
      <c r="B47" s="65" t="s">
        <v>52</v>
      </c>
      <c r="C47" s="65"/>
      <c r="D47" s="67" t="s">
        <v>56</v>
      </c>
      <c r="E47" s="68" t="s">
        <v>57</v>
      </c>
      <c r="F47" s="68" t="s">
        <v>70</v>
      </c>
      <c r="G47" s="68" t="s">
        <v>58</v>
      </c>
      <c r="H47" s="69">
        <f>626250-250000</f>
        <v>376250</v>
      </c>
      <c r="I47" s="69">
        <v>0</v>
      </c>
      <c r="J47" s="69">
        <v>65750</v>
      </c>
      <c r="K47" s="69">
        <f t="shared" si="10"/>
        <v>310500</v>
      </c>
    </row>
    <row r="48" spans="2:11" x14ac:dyDescent="0.2">
      <c r="B48" s="40" t="s">
        <v>76</v>
      </c>
      <c r="C48" s="40"/>
      <c r="D48" s="29" t="s">
        <v>77</v>
      </c>
      <c r="E48" s="30" t="s">
        <v>57</v>
      </c>
      <c r="F48" s="30" t="s">
        <v>78</v>
      </c>
      <c r="G48" s="30" t="s">
        <v>70</v>
      </c>
      <c r="H48" s="31">
        <v>800000</v>
      </c>
      <c r="I48" s="31">
        <v>0</v>
      </c>
      <c r="J48" s="31">
        <v>0</v>
      </c>
      <c r="K48" s="31">
        <f t="shared" si="10"/>
        <v>800000</v>
      </c>
    </row>
    <row r="49" spans="2:11" x14ac:dyDescent="0.2">
      <c r="B49" s="40" t="s">
        <v>54</v>
      </c>
      <c r="C49" s="40"/>
      <c r="D49" s="29" t="s">
        <v>72</v>
      </c>
      <c r="E49" s="30" t="s">
        <v>73</v>
      </c>
      <c r="F49" s="30" t="s">
        <v>58</v>
      </c>
      <c r="G49" s="30" t="s">
        <v>74</v>
      </c>
      <c r="H49" s="31">
        <v>119607015.09</v>
      </c>
      <c r="I49" s="31">
        <v>0</v>
      </c>
      <c r="J49" s="31">
        <v>88700000</v>
      </c>
      <c r="K49" s="31">
        <f t="shared" si="10"/>
        <v>30907015.090000004</v>
      </c>
    </row>
    <row r="50" spans="2:11" ht="25.5" customHeight="1" x14ac:dyDescent="0.2">
      <c r="B50" s="41" t="s">
        <v>75</v>
      </c>
      <c r="C50" s="45" t="s">
        <v>112</v>
      </c>
      <c r="D50" s="32"/>
      <c r="E50" s="33"/>
      <c r="F50" s="34"/>
      <c r="G50" s="33"/>
      <c r="H50" s="35">
        <f>SUM(H40:H49)</f>
        <v>125123265.05</v>
      </c>
      <c r="I50" s="35">
        <f>SUM(I40:I49)</f>
        <v>22605</v>
      </c>
      <c r="J50" s="35">
        <f>SUM(J40:J49)</f>
        <v>90645750</v>
      </c>
      <c r="K50" s="35">
        <f>SUM(K40:K49)</f>
        <v>34454910.050000004</v>
      </c>
    </row>
    <row r="51" spans="2:11" x14ac:dyDescent="0.2">
      <c r="B51" s="78"/>
      <c r="C51" s="79"/>
      <c r="D51" s="80"/>
      <c r="E51" s="81"/>
      <c r="F51" s="81"/>
      <c r="G51" s="81"/>
      <c r="H51" s="81"/>
      <c r="I51" s="81"/>
      <c r="J51" s="81"/>
      <c r="K51" s="81"/>
    </row>
    <row r="52" spans="2:11" x14ac:dyDescent="0.2">
      <c r="B52" s="52"/>
      <c r="C52" s="53"/>
      <c r="D52" s="29" t="s">
        <v>123</v>
      </c>
      <c r="E52" s="33"/>
      <c r="F52" s="33"/>
      <c r="G52" s="33"/>
      <c r="H52" s="33"/>
      <c r="I52" s="33"/>
      <c r="J52" s="33"/>
      <c r="K52" s="33"/>
    </row>
    <row r="53" spans="2:11" x14ac:dyDescent="0.2">
      <c r="B53" s="65" t="s">
        <v>69</v>
      </c>
      <c r="C53" s="82"/>
      <c r="D53" s="67" t="s">
        <v>123</v>
      </c>
      <c r="E53" s="68" t="s">
        <v>57</v>
      </c>
      <c r="F53" s="68" t="s">
        <v>70</v>
      </c>
      <c r="G53" s="68" t="s">
        <v>71</v>
      </c>
      <c r="H53" s="69">
        <v>25000</v>
      </c>
      <c r="I53" s="69">
        <v>0</v>
      </c>
      <c r="J53" s="69">
        <v>0</v>
      </c>
      <c r="K53" s="69">
        <f t="shared" ref="K53:K54" si="11">H53-I53-J53</f>
        <v>25000</v>
      </c>
    </row>
    <row r="54" spans="2:11" x14ac:dyDescent="0.2">
      <c r="B54" s="65" t="s">
        <v>52</v>
      </c>
      <c r="C54" s="82"/>
      <c r="D54" s="67" t="s">
        <v>123</v>
      </c>
      <c r="E54" s="68" t="s">
        <v>57</v>
      </c>
      <c r="F54" s="68" t="s">
        <v>70</v>
      </c>
      <c r="G54" s="68" t="s">
        <v>58</v>
      </c>
      <c r="H54" s="69">
        <v>250000</v>
      </c>
      <c r="I54" s="69">
        <v>0</v>
      </c>
      <c r="J54" s="69">
        <v>0</v>
      </c>
      <c r="K54" s="69">
        <f t="shared" si="11"/>
        <v>250000</v>
      </c>
    </row>
    <row r="55" spans="2:11" ht="38.25" x14ac:dyDescent="0.2">
      <c r="B55" s="52"/>
      <c r="C55" s="45" t="s">
        <v>113</v>
      </c>
      <c r="D55" s="29"/>
      <c r="E55" s="33"/>
      <c r="F55" s="33"/>
      <c r="G55" s="33"/>
      <c r="H55" s="35">
        <f>SUM(H53:H54)</f>
        <v>275000</v>
      </c>
      <c r="I55" s="35">
        <f t="shared" ref="I55:K55" si="12">SUM(I53:I54)</f>
        <v>0</v>
      </c>
      <c r="J55" s="35">
        <f t="shared" si="12"/>
        <v>0</v>
      </c>
      <c r="K55" s="35">
        <f t="shared" si="12"/>
        <v>275000</v>
      </c>
    </row>
    <row r="56" spans="2:11" x14ac:dyDescent="0.2">
      <c r="B56" s="24"/>
      <c r="C56" s="24"/>
    </row>
    <row r="57" spans="2:11" x14ac:dyDescent="0.2">
      <c r="B57" s="24"/>
      <c r="C57" s="24"/>
    </row>
    <row r="58" spans="2:11" x14ac:dyDescent="0.2">
      <c r="B58" s="52"/>
      <c r="C58" s="45"/>
      <c r="D58" s="28"/>
      <c r="E58" s="33"/>
      <c r="F58" s="33"/>
      <c r="G58" s="33"/>
      <c r="H58" s="33"/>
      <c r="I58" s="33"/>
      <c r="J58" s="33"/>
      <c r="K58" s="33"/>
    </row>
    <row r="59" spans="2:11" x14ac:dyDescent="0.2">
      <c r="B59" s="40" t="s">
        <v>90</v>
      </c>
      <c r="C59" s="45"/>
      <c r="D59" s="28" t="s">
        <v>91</v>
      </c>
      <c r="E59" s="30" t="s">
        <v>57</v>
      </c>
      <c r="F59" s="30" t="s">
        <v>71</v>
      </c>
      <c r="G59" s="30" t="s">
        <v>71</v>
      </c>
      <c r="H59" s="31">
        <v>3600000</v>
      </c>
      <c r="I59" s="31">
        <v>1100444</v>
      </c>
      <c r="J59" s="31">
        <v>2499556</v>
      </c>
      <c r="K59" s="31">
        <f t="shared" ref="K59:K66" si="13">H59-I59-J59</f>
        <v>0</v>
      </c>
    </row>
    <row r="60" spans="2:11" s="70" customFormat="1" x14ac:dyDescent="0.2">
      <c r="B60" s="65" t="s">
        <v>61</v>
      </c>
      <c r="C60" s="65"/>
      <c r="D60" s="67" t="s">
        <v>91</v>
      </c>
      <c r="E60" s="68" t="s">
        <v>57</v>
      </c>
      <c r="F60" s="68" t="s">
        <v>62</v>
      </c>
      <c r="G60" s="68" t="s">
        <v>62</v>
      </c>
      <c r="H60" s="69">
        <f>50000-50000</f>
        <v>0</v>
      </c>
      <c r="I60" s="69">
        <v>0</v>
      </c>
      <c r="J60" s="69">
        <v>0</v>
      </c>
      <c r="K60" s="69">
        <f t="shared" si="13"/>
        <v>0</v>
      </c>
    </row>
    <row r="61" spans="2:11" x14ac:dyDescent="0.2">
      <c r="B61" s="40" t="s">
        <v>69</v>
      </c>
      <c r="C61" s="40"/>
      <c r="D61" s="28" t="s">
        <v>91</v>
      </c>
      <c r="E61" s="30" t="s">
        <v>57</v>
      </c>
      <c r="F61" s="30" t="s">
        <v>70</v>
      </c>
      <c r="G61" s="30" t="s">
        <v>71</v>
      </c>
      <c r="H61" s="31">
        <v>50000</v>
      </c>
      <c r="I61" s="31">
        <v>1820</v>
      </c>
      <c r="J61" s="31">
        <v>0</v>
      </c>
      <c r="K61" s="31">
        <f t="shared" si="13"/>
        <v>48180</v>
      </c>
    </row>
    <row r="62" spans="2:11" s="70" customFormat="1" x14ac:dyDescent="0.2">
      <c r="B62" s="65" t="s">
        <v>52</v>
      </c>
      <c r="C62" s="65"/>
      <c r="D62" s="67" t="s">
        <v>91</v>
      </c>
      <c r="E62" s="68" t="s">
        <v>57</v>
      </c>
      <c r="F62" s="68" t="s">
        <v>70</v>
      </c>
      <c r="G62" s="68" t="s">
        <v>58</v>
      </c>
      <c r="H62" s="69">
        <f>375750-100000</f>
        <v>275750</v>
      </c>
      <c r="I62" s="69">
        <v>168950</v>
      </c>
      <c r="J62" s="69">
        <v>16700</v>
      </c>
      <c r="K62" s="69">
        <f t="shared" si="13"/>
        <v>90100</v>
      </c>
    </row>
    <row r="63" spans="2:11" x14ac:dyDescent="0.2">
      <c r="B63" s="40" t="s">
        <v>76</v>
      </c>
      <c r="C63" s="40"/>
      <c r="D63" s="28" t="s">
        <v>91</v>
      </c>
      <c r="E63" s="30" t="s">
        <v>57</v>
      </c>
      <c r="F63" s="30" t="s">
        <v>78</v>
      </c>
      <c r="G63" s="30" t="s">
        <v>70</v>
      </c>
      <c r="H63" s="31">
        <v>300000</v>
      </c>
      <c r="I63" s="31">
        <v>65000</v>
      </c>
      <c r="J63" s="31">
        <v>0</v>
      </c>
      <c r="K63" s="31">
        <f t="shared" si="13"/>
        <v>235000</v>
      </c>
    </row>
    <row r="64" spans="2:11" x14ac:dyDescent="0.2">
      <c r="B64" s="40" t="s">
        <v>85</v>
      </c>
      <c r="C64" s="40"/>
      <c r="D64" s="28" t="s">
        <v>92</v>
      </c>
      <c r="E64" s="30" t="s">
        <v>82</v>
      </c>
      <c r="F64" s="30" t="s">
        <v>60</v>
      </c>
      <c r="G64" s="30" t="s">
        <v>58</v>
      </c>
      <c r="H64" s="31">
        <v>600000</v>
      </c>
      <c r="I64" s="31">
        <v>0</v>
      </c>
      <c r="J64" s="31">
        <v>0</v>
      </c>
      <c r="K64" s="31">
        <f t="shared" si="13"/>
        <v>600000</v>
      </c>
    </row>
    <row r="65" spans="2:12" x14ac:dyDescent="0.2">
      <c r="B65" s="40" t="s">
        <v>50</v>
      </c>
      <c r="C65" s="40"/>
      <c r="D65" s="28" t="s">
        <v>91</v>
      </c>
      <c r="E65" s="30" t="s">
        <v>73</v>
      </c>
      <c r="F65" s="30" t="s">
        <v>71</v>
      </c>
      <c r="G65" s="30" t="s">
        <v>60</v>
      </c>
      <c r="H65" s="31">
        <v>510000</v>
      </c>
      <c r="I65" s="31">
        <v>0</v>
      </c>
      <c r="J65" s="31">
        <v>0</v>
      </c>
      <c r="K65" s="31">
        <f t="shared" si="13"/>
        <v>510000</v>
      </c>
    </row>
    <row r="66" spans="2:12" x14ac:dyDescent="0.2">
      <c r="B66" s="40" t="s">
        <v>51</v>
      </c>
      <c r="C66" s="40"/>
      <c r="D66" s="28" t="s">
        <v>91</v>
      </c>
      <c r="E66" s="30" t="s">
        <v>73</v>
      </c>
      <c r="F66" s="30" t="s">
        <v>71</v>
      </c>
      <c r="G66" s="30" t="s">
        <v>68</v>
      </c>
      <c r="H66" s="31">
        <v>1000000</v>
      </c>
      <c r="I66" s="31">
        <v>0</v>
      </c>
      <c r="J66" s="31">
        <v>0</v>
      </c>
      <c r="K66" s="31">
        <f t="shared" si="13"/>
        <v>1000000</v>
      </c>
    </row>
    <row r="67" spans="2:12" ht="51" x14ac:dyDescent="0.2">
      <c r="B67" s="41" t="s">
        <v>93</v>
      </c>
      <c r="C67" s="45" t="s">
        <v>114</v>
      </c>
      <c r="D67" s="32"/>
      <c r="E67" s="33"/>
      <c r="F67" s="34"/>
      <c r="G67" s="33"/>
      <c r="H67" s="35">
        <f>SUM(H59:H66)</f>
        <v>6335750</v>
      </c>
      <c r="I67" s="35">
        <f>SUM(I59:I66)</f>
        <v>1336214</v>
      </c>
      <c r="J67" s="35">
        <f>SUM(J59:J66)</f>
        <v>2516256</v>
      </c>
      <c r="K67" s="35">
        <f>SUM(K59:K66)</f>
        <v>2483280</v>
      </c>
      <c r="L67" s="90"/>
    </row>
    <row r="68" spans="2:12" x14ac:dyDescent="0.2">
      <c r="B68" s="85"/>
      <c r="C68" s="86"/>
      <c r="D68" s="87"/>
      <c r="E68" s="81"/>
      <c r="F68" s="88"/>
      <c r="G68" s="81"/>
      <c r="H68" s="89"/>
      <c r="I68" s="89"/>
      <c r="J68" s="89"/>
      <c r="K68" s="89"/>
      <c r="L68" s="55"/>
    </row>
    <row r="69" spans="2:12" s="70" customFormat="1" x14ac:dyDescent="0.2">
      <c r="B69" s="65" t="s">
        <v>61</v>
      </c>
      <c r="C69" s="83"/>
      <c r="D69" s="67" t="s">
        <v>125</v>
      </c>
      <c r="E69" s="68" t="s">
        <v>57</v>
      </c>
      <c r="F69" s="68" t="s">
        <v>62</v>
      </c>
      <c r="G69" s="68" t="s">
        <v>62</v>
      </c>
      <c r="H69" s="69">
        <v>50000</v>
      </c>
      <c r="I69" s="69">
        <v>0</v>
      </c>
      <c r="J69" s="69">
        <v>0</v>
      </c>
      <c r="K69" s="69">
        <f t="shared" ref="K69:K70" si="14">H69-I69-J69</f>
        <v>50000</v>
      </c>
      <c r="L69" s="84"/>
    </row>
    <row r="70" spans="2:12" s="70" customFormat="1" x14ac:dyDescent="0.2">
      <c r="B70" s="65" t="s">
        <v>52</v>
      </c>
      <c r="C70" s="83"/>
      <c r="D70" s="67" t="s">
        <v>125</v>
      </c>
      <c r="E70" s="68" t="s">
        <v>57</v>
      </c>
      <c r="F70" s="68" t="s">
        <v>70</v>
      </c>
      <c r="G70" s="68" t="s">
        <v>58</v>
      </c>
      <c r="H70" s="69">
        <v>100000</v>
      </c>
      <c r="I70" s="69">
        <v>0</v>
      </c>
      <c r="J70" s="69">
        <v>0</v>
      </c>
      <c r="K70" s="69">
        <f t="shared" si="14"/>
        <v>100000</v>
      </c>
      <c r="L70" s="84"/>
    </row>
    <row r="71" spans="2:12" ht="89.25" x14ac:dyDescent="0.2">
      <c r="B71" s="41"/>
      <c r="C71" s="45" t="s">
        <v>115</v>
      </c>
      <c r="D71" s="32"/>
      <c r="E71" s="33"/>
      <c r="F71" s="34"/>
      <c r="G71" s="33"/>
      <c r="H71" s="35">
        <f>SUM(H69:H70)</f>
        <v>150000</v>
      </c>
      <c r="I71" s="35">
        <f t="shared" ref="I71:K71" si="15">SUM(I69:I70)</f>
        <v>0</v>
      </c>
      <c r="J71" s="35">
        <f t="shared" si="15"/>
        <v>0</v>
      </c>
      <c r="K71" s="35">
        <f t="shared" si="15"/>
        <v>150000</v>
      </c>
      <c r="L71" s="55"/>
    </row>
    <row r="72" spans="2:12" x14ac:dyDescent="0.2">
      <c r="B72" s="65" t="s">
        <v>61</v>
      </c>
      <c r="C72" s="45"/>
      <c r="D72" s="67" t="s">
        <v>126</v>
      </c>
      <c r="E72" s="68" t="s">
        <v>57</v>
      </c>
      <c r="F72" s="68" t="s">
        <v>62</v>
      </c>
      <c r="G72" s="68" t="s">
        <v>62</v>
      </c>
      <c r="H72" s="69">
        <v>50000</v>
      </c>
      <c r="I72" s="69">
        <v>0</v>
      </c>
      <c r="J72" s="69">
        <v>0</v>
      </c>
      <c r="K72" s="69">
        <f t="shared" ref="K72:K73" si="16">H72-I72-J72</f>
        <v>50000</v>
      </c>
      <c r="L72" s="55"/>
    </row>
    <row r="73" spans="2:12" x14ac:dyDescent="0.2">
      <c r="B73" s="65" t="s">
        <v>69</v>
      </c>
      <c r="C73" s="45"/>
      <c r="D73" s="67" t="s">
        <v>126</v>
      </c>
      <c r="E73" s="68" t="s">
        <v>57</v>
      </c>
      <c r="F73" s="68" t="s">
        <v>70</v>
      </c>
      <c r="G73" s="68" t="s">
        <v>71</v>
      </c>
      <c r="H73" s="69">
        <v>50000</v>
      </c>
      <c r="I73" s="69">
        <v>0</v>
      </c>
      <c r="J73" s="69">
        <v>0</v>
      </c>
      <c r="K73" s="69">
        <f t="shared" si="16"/>
        <v>50000</v>
      </c>
      <c r="L73" s="55"/>
    </row>
    <row r="74" spans="2:12" ht="63.75" x14ac:dyDescent="0.2">
      <c r="B74" s="41"/>
      <c r="C74" s="45" t="s">
        <v>117</v>
      </c>
      <c r="D74" s="32"/>
      <c r="E74" s="33"/>
      <c r="F74" s="34"/>
      <c r="G74" s="33"/>
      <c r="H74" s="35">
        <f>SUM(H72:H73)</f>
        <v>100000</v>
      </c>
      <c r="I74" s="35">
        <f t="shared" ref="I74:K74" si="17">SUM(I72:I73)</f>
        <v>0</v>
      </c>
      <c r="J74" s="35">
        <f t="shared" si="17"/>
        <v>0</v>
      </c>
      <c r="K74" s="35">
        <f t="shared" si="17"/>
        <v>100000</v>
      </c>
      <c r="L74" s="55"/>
    </row>
    <row r="75" spans="2:12" x14ac:dyDescent="0.2">
      <c r="B75" s="52"/>
      <c r="C75" s="52"/>
      <c r="D75" s="33"/>
      <c r="E75" s="33"/>
      <c r="F75" s="33"/>
      <c r="G75" s="33"/>
      <c r="H75" s="33"/>
      <c r="I75" s="33"/>
      <c r="J75" s="33"/>
      <c r="K75" s="33"/>
    </row>
    <row r="76" spans="2:12" x14ac:dyDescent="0.2">
      <c r="B76" s="40" t="s">
        <v>59</v>
      </c>
      <c r="C76" s="40"/>
      <c r="D76" s="28" t="s">
        <v>94</v>
      </c>
      <c r="E76" s="30" t="s">
        <v>57</v>
      </c>
      <c r="F76" s="30" t="s">
        <v>58</v>
      </c>
      <c r="G76" s="30" t="s">
        <v>60</v>
      </c>
      <c r="H76" s="31">
        <v>600000</v>
      </c>
      <c r="I76" s="31">
        <v>116898.04</v>
      </c>
      <c r="J76" s="31">
        <v>0</v>
      </c>
      <c r="K76" s="31">
        <f t="shared" ref="K76:K87" si="18">H76-I76-J76</f>
        <v>483101.96</v>
      </c>
    </row>
    <row r="77" spans="2:12" s="70" customFormat="1" x14ac:dyDescent="0.2">
      <c r="B77" s="65" t="s">
        <v>61</v>
      </c>
      <c r="C77" s="65"/>
      <c r="D77" s="67" t="s">
        <v>94</v>
      </c>
      <c r="E77" s="68" t="s">
        <v>57</v>
      </c>
      <c r="F77" s="68" t="s">
        <v>62</v>
      </c>
      <c r="G77" s="68" t="s">
        <v>62</v>
      </c>
      <c r="H77" s="69">
        <f>50000-50000</f>
        <v>0</v>
      </c>
      <c r="I77" s="69">
        <v>0</v>
      </c>
      <c r="J77" s="69">
        <v>0</v>
      </c>
      <c r="K77" s="69">
        <f t="shared" si="18"/>
        <v>0</v>
      </c>
    </row>
    <row r="78" spans="2:12" x14ac:dyDescent="0.2">
      <c r="B78" s="65" t="s">
        <v>69</v>
      </c>
      <c r="C78" s="40"/>
      <c r="D78" s="67" t="s">
        <v>94</v>
      </c>
      <c r="E78" s="68" t="s">
        <v>57</v>
      </c>
      <c r="F78" s="68" t="s">
        <v>70</v>
      </c>
      <c r="G78" s="68" t="s">
        <v>71</v>
      </c>
      <c r="H78" s="69">
        <f>50000-50000</f>
        <v>0</v>
      </c>
      <c r="I78" s="69">
        <v>0</v>
      </c>
      <c r="J78" s="69">
        <v>0</v>
      </c>
      <c r="K78" s="69">
        <f t="shared" si="18"/>
        <v>0</v>
      </c>
    </row>
    <row r="79" spans="2:12" x14ac:dyDescent="0.2">
      <c r="B79" s="40" t="s">
        <v>52</v>
      </c>
      <c r="C79" s="40"/>
      <c r="D79" s="28" t="s">
        <v>94</v>
      </c>
      <c r="E79" s="30" t="s">
        <v>57</v>
      </c>
      <c r="F79" s="30" t="s">
        <v>70</v>
      </c>
      <c r="G79" s="30" t="s">
        <v>58</v>
      </c>
      <c r="H79" s="31">
        <v>375750</v>
      </c>
      <c r="I79" s="31">
        <v>177600</v>
      </c>
      <c r="J79" s="31">
        <v>138650</v>
      </c>
      <c r="K79" s="31">
        <f t="shared" si="18"/>
        <v>59500</v>
      </c>
    </row>
    <row r="80" spans="2:12" x14ac:dyDescent="0.2">
      <c r="B80" s="40" t="s">
        <v>95</v>
      </c>
      <c r="C80" s="40"/>
      <c r="D80" s="28" t="s">
        <v>94</v>
      </c>
      <c r="E80" s="30" t="s">
        <v>57</v>
      </c>
      <c r="F80" s="30" t="s">
        <v>78</v>
      </c>
      <c r="G80" s="30" t="s">
        <v>71</v>
      </c>
      <c r="H80" s="31">
        <v>300000</v>
      </c>
      <c r="I80" s="31">
        <v>0</v>
      </c>
      <c r="J80" s="31">
        <v>0</v>
      </c>
      <c r="K80" s="31">
        <f t="shared" si="18"/>
        <v>300000</v>
      </c>
    </row>
    <row r="81" spans="2:12" x14ac:dyDescent="0.2">
      <c r="B81" s="40" t="s">
        <v>76</v>
      </c>
      <c r="C81" s="40"/>
      <c r="D81" s="28" t="s">
        <v>94</v>
      </c>
      <c r="E81" s="30" t="s">
        <v>57</v>
      </c>
      <c r="F81" s="30" t="s">
        <v>78</v>
      </c>
      <c r="G81" s="30" t="s">
        <v>70</v>
      </c>
      <c r="H81" s="31">
        <v>400000</v>
      </c>
      <c r="I81" s="31">
        <v>0</v>
      </c>
      <c r="J81" s="31">
        <v>0</v>
      </c>
      <c r="K81" s="31">
        <f t="shared" si="18"/>
        <v>400000</v>
      </c>
    </row>
    <row r="82" spans="2:12" x14ac:dyDescent="0.2">
      <c r="B82" s="40" t="s">
        <v>96</v>
      </c>
      <c r="C82" s="40"/>
      <c r="D82" s="28" t="s">
        <v>94</v>
      </c>
      <c r="E82" s="30" t="s">
        <v>57</v>
      </c>
      <c r="F82" s="30" t="s">
        <v>78</v>
      </c>
      <c r="G82" s="30" t="s">
        <v>74</v>
      </c>
      <c r="H82" s="31">
        <v>400000</v>
      </c>
      <c r="I82" s="31">
        <v>0</v>
      </c>
      <c r="J82" s="31">
        <v>150000</v>
      </c>
      <c r="K82" s="31">
        <f t="shared" si="18"/>
        <v>250000</v>
      </c>
    </row>
    <row r="83" spans="2:12" x14ac:dyDescent="0.2">
      <c r="B83" s="40" t="s">
        <v>83</v>
      </c>
      <c r="C83" s="40"/>
      <c r="D83" s="28" t="s">
        <v>94</v>
      </c>
      <c r="E83" s="30" t="s">
        <v>82</v>
      </c>
      <c r="F83" s="30" t="s">
        <v>71</v>
      </c>
      <c r="G83" s="30" t="s">
        <v>71</v>
      </c>
      <c r="H83" s="31">
        <v>299999</v>
      </c>
      <c r="I83" s="31">
        <v>230941</v>
      </c>
      <c r="J83" s="31">
        <v>35001</v>
      </c>
      <c r="K83" s="31">
        <f t="shared" si="18"/>
        <v>34057</v>
      </c>
    </row>
    <row r="84" spans="2:12" x14ac:dyDescent="0.2">
      <c r="B84" s="40" t="s">
        <v>85</v>
      </c>
      <c r="C84" s="40"/>
      <c r="D84" s="28" t="s">
        <v>94</v>
      </c>
      <c r="E84" s="30" t="s">
        <v>82</v>
      </c>
      <c r="F84" s="30" t="s">
        <v>60</v>
      </c>
      <c r="G84" s="30" t="s">
        <v>58</v>
      </c>
      <c r="H84" s="31">
        <v>400000</v>
      </c>
      <c r="I84" s="31">
        <v>18800</v>
      </c>
      <c r="J84" s="31">
        <v>0</v>
      </c>
      <c r="K84" s="31">
        <f t="shared" si="18"/>
        <v>381200</v>
      </c>
    </row>
    <row r="85" spans="2:12" x14ac:dyDescent="0.2">
      <c r="B85" s="40" t="s">
        <v>97</v>
      </c>
      <c r="C85" s="40"/>
      <c r="D85" s="28" t="s">
        <v>94</v>
      </c>
      <c r="E85" s="30" t="s">
        <v>82</v>
      </c>
      <c r="F85" s="30" t="s">
        <v>68</v>
      </c>
      <c r="G85" s="30" t="s">
        <v>70</v>
      </c>
      <c r="H85" s="31">
        <v>50000</v>
      </c>
      <c r="I85" s="31">
        <v>0</v>
      </c>
      <c r="J85" s="31">
        <v>0</v>
      </c>
      <c r="K85" s="31">
        <f t="shared" si="18"/>
        <v>50000</v>
      </c>
    </row>
    <row r="86" spans="2:12" x14ac:dyDescent="0.2">
      <c r="B86" s="40" t="s">
        <v>50</v>
      </c>
      <c r="C86" s="40"/>
      <c r="D86" s="28" t="s">
        <v>98</v>
      </c>
      <c r="E86" s="30" t="s">
        <v>73</v>
      </c>
      <c r="F86" s="30" t="s">
        <v>71</v>
      </c>
      <c r="G86" s="30" t="s">
        <v>60</v>
      </c>
      <c r="H86" s="31">
        <v>630700</v>
      </c>
      <c r="I86" s="31">
        <v>0</v>
      </c>
      <c r="J86" s="31">
        <v>0</v>
      </c>
      <c r="K86" s="31">
        <f t="shared" si="18"/>
        <v>630700</v>
      </c>
    </row>
    <row r="87" spans="2:12" x14ac:dyDescent="0.2">
      <c r="B87" s="40" t="s">
        <v>99</v>
      </c>
      <c r="C87" s="40"/>
      <c r="D87" s="28" t="s">
        <v>98</v>
      </c>
      <c r="E87" s="30" t="s">
        <v>73</v>
      </c>
      <c r="F87" s="30" t="s">
        <v>71</v>
      </c>
      <c r="G87" s="30" t="s">
        <v>70</v>
      </c>
      <c r="H87" s="31">
        <v>700000</v>
      </c>
      <c r="I87" s="31">
        <v>0</v>
      </c>
      <c r="J87" s="31">
        <v>0</v>
      </c>
      <c r="K87" s="31">
        <f t="shared" si="18"/>
        <v>700000</v>
      </c>
    </row>
    <row r="88" spans="2:12" ht="51" x14ac:dyDescent="0.2">
      <c r="B88" s="41" t="s">
        <v>53</v>
      </c>
      <c r="C88" s="45" t="s">
        <v>116</v>
      </c>
      <c r="D88" s="32"/>
      <c r="E88" s="33"/>
      <c r="F88" s="34"/>
      <c r="G88" s="33"/>
      <c r="H88" s="35">
        <f>SUM(H76:H87)</f>
        <v>4156449</v>
      </c>
      <c r="I88" s="35">
        <f>SUM(I76:I87)</f>
        <v>544239.04</v>
      </c>
      <c r="J88" s="35">
        <f>SUM(J76:J87)</f>
        <v>323651</v>
      </c>
      <c r="K88" s="35">
        <f>SUM(K76:K87)</f>
        <v>3288558.96</v>
      </c>
      <c r="L88" s="37"/>
    </row>
    <row r="89" spans="2:12" x14ac:dyDescent="0.2">
      <c r="B89" s="42"/>
      <c r="C89" s="42"/>
      <c r="D89" s="36"/>
      <c r="E89" s="36"/>
      <c r="F89" s="36"/>
      <c r="G89" s="36"/>
      <c r="H89" s="36"/>
      <c r="I89" s="36"/>
      <c r="J89" s="36"/>
      <c r="K89" s="36"/>
    </row>
    <row r="90" spans="2:12" x14ac:dyDescent="0.2">
      <c r="B90" s="44" t="s">
        <v>100</v>
      </c>
      <c r="C90" s="44"/>
      <c r="D90" s="38"/>
      <c r="E90" s="25"/>
      <c r="F90" s="25"/>
      <c r="G90" s="25"/>
      <c r="H90" s="63">
        <f>+H7+H21+H30+H33+H36+H39+H50+H55+H67+H71+H74+H88</f>
        <v>143701516.06999999</v>
      </c>
      <c r="I90" s="63">
        <f t="shared" ref="I90:K90" si="19">+I7+I21+I30+I33+I36+I39+I50+I55+I67+I71+I74+I88</f>
        <v>3069233.87</v>
      </c>
      <c r="J90" s="63">
        <f t="shared" si="19"/>
        <v>93662757</v>
      </c>
      <c r="K90" s="63">
        <f t="shared" si="19"/>
        <v>46969525.200000003</v>
      </c>
    </row>
    <row r="91" spans="2:12" x14ac:dyDescent="0.2">
      <c r="H91" s="64"/>
      <c r="I91" s="64"/>
      <c r="J91" s="64"/>
      <c r="K91" s="64"/>
    </row>
    <row r="92" spans="2:12" x14ac:dyDescent="0.2">
      <c r="H92" s="64">
        <v>143701516.06999999</v>
      </c>
      <c r="I92" s="64">
        <v>3069233.87</v>
      </c>
      <c r="J92" s="64">
        <v>93662757</v>
      </c>
      <c r="K92" s="64">
        <v>46969525.200000003</v>
      </c>
    </row>
    <row r="94" spans="2:12" x14ac:dyDescent="0.2">
      <c r="H94" s="91">
        <f>+H92-H90</f>
        <v>0</v>
      </c>
      <c r="I94" s="91">
        <f t="shared" ref="I94:K94" si="20">+I92-I90</f>
        <v>0</v>
      </c>
      <c r="J94" s="91">
        <f t="shared" si="20"/>
        <v>0</v>
      </c>
      <c r="K94" s="91">
        <f t="shared" si="20"/>
        <v>0</v>
      </c>
    </row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3:L92"/>
  <sheetViews>
    <sheetView workbookViewId="0">
      <selection activeCell="C49" sqref="C49"/>
    </sheetView>
  </sheetViews>
  <sheetFormatPr baseColWidth="10" defaultRowHeight="12.75" x14ac:dyDescent="0.2"/>
  <cols>
    <col min="1" max="1" width="2.5703125" style="24" customWidth="1"/>
    <col min="2" max="3" width="40.7109375" style="43" customWidth="1"/>
    <col min="4" max="4" width="17.28515625" style="24" customWidth="1"/>
    <col min="5" max="5" width="4.85546875" style="24" customWidth="1"/>
    <col min="6" max="6" width="5.28515625" style="24" customWidth="1"/>
    <col min="7" max="7" width="5.5703125" style="24" customWidth="1"/>
    <col min="8" max="8" width="15.42578125" style="24" customWidth="1"/>
    <col min="9" max="9" width="13.42578125" style="24" hidden="1" customWidth="1"/>
    <col min="10" max="10" width="13.7109375" style="24" hidden="1" customWidth="1"/>
    <col min="11" max="11" width="14.7109375" style="24" hidden="1" customWidth="1"/>
    <col min="12" max="12" width="11.85546875" style="24" bestFit="1" customWidth="1"/>
    <col min="13" max="257" width="11.42578125" style="24"/>
    <col min="258" max="258" width="2.5703125" style="24" customWidth="1"/>
    <col min="259" max="259" width="36" style="24" customWidth="1"/>
    <col min="260" max="260" width="17.28515625" style="24" customWidth="1"/>
    <col min="261" max="261" width="4.85546875" style="24" customWidth="1"/>
    <col min="262" max="262" width="5.28515625" style="24" customWidth="1"/>
    <col min="263" max="263" width="5.5703125" style="24" customWidth="1"/>
    <col min="264" max="264" width="15.42578125" style="24" customWidth="1"/>
    <col min="265" max="265" width="13.42578125" style="24" customWidth="1"/>
    <col min="266" max="266" width="13.7109375" style="24" bestFit="1" customWidth="1"/>
    <col min="267" max="267" width="14.7109375" style="24" customWidth="1"/>
    <col min="268" max="513" width="11.42578125" style="24"/>
    <col min="514" max="514" width="2.5703125" style="24" customWidth="1"/>
    <col min="515" max="515" width="36" style="24" customWidth="1"/>
    <col min="516" max="516" width="17.28515625" style="24" customWidth="1"/>
    <col min="517" max="517" width="4.85546875" style="24" customWidth="1"/>
    <col min="518" max="518" width="5.28515625" style="24" customWidth="1"/>
    <col min="519" max="519" width="5.5703125" style="24" customWidth="1"/>
    <col min="520" max="520" width="15.42578125" style="24" customWidth="1"/>
    <col min="521" max="521" width="13.42578125" style="24" customWidth="1"/>
    <col min="522" max="522" width="13.7109375" style="24" bestFit="1" customWidth="1"/>
    <col min="523" max="523" width="14.7109375" style="24" customWidth="1"/>
    <col min="524" max="769" width="11.42578125" style="24"/>
    <col min="770" max="770" width="2.5703125" style="24" customWidth="1"/>
    <col min="771" max="771" width="36" style="24" customWidth="1"/>
    <col min="772" max="772" width="17.28515625" style="24" customWidth="1"/>
    <col min="773" max="773" width="4.85546875" style="24" customWidth="1"/>
    <col min="774" max="774" width="5.28515625" style="24" customWidth="1"/>
    <col min="775" max="775" width="5.5703125" style="24" customWidth="1"/>
    <col min="776" max="776" width="15.42578125" style="24" customWidth="1"/>
    <col min="777" max="777" width="13.42578125" style="24" customWidth="1"/>
    <col min="778" max="778" width="13.7109375" style="24" bestFit="1" customWidth="1"/>
    <col min="779" max="779" width="14.7109375" style="24" customWidth="1"/>
    <col min="780" max="1025" width="11.42578125" style="24"/>
    <col min="1026" max="1026" width="2.5703125" style="24" customWidth="1"/>
    <col min="1027" max="1027" width="36" style="24" customWidth="1"/>
    <col min="1028" max="1028" width="17.28515625" style="24" customWidth="1"/>
    <col min="1029" max="1029" width="4.85546875" style="24" customWidth="1"/>
    <col min="1030" max="1030" width="5.28515625" style="24" customWidth="1"/>
    <col min="1031" max="1031" width="5.5703125" style="24" customWidth="1"/>
    <col min="1032" max="1032" width="15.42578125" style="24" customWidth="1"/>
    <col min="1033" max="1033" width="13.42578125" style="24" customWidth="1"/>
    <col min="1034" max="1034" width="13.7109375" style="24" bestFit="1" customWidth="1"/>
    <col min="1035" max="1035" width="14.7109375" style="24" customWidth="1"/>
    <col min="1036" max="1281" width="11.42578125" style="24"/>
    <col min="1282" max="1282" width="2.5703125" style="24" customWidth="1"/>
    <col min="1283" max="1283" width="36" style="24" customWidth="1"/>
    <col min="1284" max="1284" width="17.28515625" style="24" customWidth="1"/>
    <col min="1285" max="1285" width="4.85546875" style="24" customWidth="1"/>
    <col min="1286" max="1286" width="5.28515625" style="24" customWidth="1"/>
    <col min="1287" max="1287" width="5.5703125" style="24" customWidth="1"/>
    <col min="1288" max="1288" width="15.42578125" style="24" customWidth="1"/>
    <col min="1289" max="1289" width="13.42578125" style="24" customWidth="1"/>
    <col min="1290" max="1290" width="13.7109375" style="24" bestFit="1" customWidth="1"/>
    <col min="1291" max="1291" width="14.7109375" style="24" customWidth="1"/>
    <col min="1292" max="1537" width="11.42578125" style="24"/>
    <col min="1538" max="1538" width="2.5703125" style="24" customWidth="1"/>
    <col min="1539" max="1539" width="36" style="24" customWidth="1"/>
    <col min="1540" max="1540" width="17.28515625" style="24" customWidth="1"/>
    <col min="1541" max="1541" width="4.85546875" style="24" customWidth="1"/>
    <col min="1542" max="1542" width="5.28515625" style="24" customWidth="1"/>
    <col min="1543" max="1543" width="5.5703125" style="24" customWidth="1"/>
    <col min="1544" max="1544" width="15.42578125" style="24" customWidth="1"/>
    <col min="1545" max="1545" width="13.42578125" style="24" customWidth="1"/>
    <col min="1546" max="1546" width="13.7109375" style="24" bestFit="1" customWidth="1"/>
    <col min="1547" max="1547" width="14.7109375" style="24" customWidth="1"/>
    <col min="1548" max="1793" width="11.42578125" style="24"/>
    <col min="1794" max="1794" width="2.5703125" style="24" customWidth="1"/>
    <col min="1795" max="1795" width="36" style="24" customWidth="1"/>
    <col min="1796" max="1796" width="17.28515625" style="24" customWidth="1"/>
    <col min="1797" max="1797" width="4.85546875" style="24" customWidth="1"/>
    <col min="1798" max="1798" width="5.28515625" style="24" customWidth="1"/>
    <col min="1799" max="1799" width="5.5703125" style="24" customWidth="1"/>
    <col min="1800" max="1800" width="15.42578125" style="24" customWidth="1"/>
    <col min="1801" max="1801" width="13.42578125" style="24" customWidth="1"/>
    <col min="1802" max="1802" width="13.7109375" style="24" bestFit="1" customWidth="1"/>
    <col min="1803" max="1803" width="14.7109375" style="24" customWidth="1"/>
    <col min="1804" max="2049" width="11.42578125" style="24"/>
    <col min="2050" max="2050" width="2.5703125" style="24" customWidth="1"/>
    <col min="2051" max="2051" width="36" style="24" customWidth="1"/>
    <col min="2052" max="2052" width="17.28515625" style="24" customWidth="1"/>
    <col min="2053" max="2053" width="4.85546875" style="24" customWidth="1"/>
    <col min="2054" max="2054" width="5.28515625" style="24" customWidth="1"/>
    <col min="2055" max="2055" width="5.5703125" style="24" customWidth="1"/>
    <col min="2056" max="2056" width="15.42578125" style="24" customWidth="1"/>
    <col min="2057" max="2057" width="13.42578125" style="24" customWidth="1"/>
    <col min="2058" max="2058" width="13.7109375" style="24" bestFit="1" customWidth="1"/>
    <col min="2059" max="2059" width="14.7109375" style="24" customWidth="1"/>
    <col min="2060" max="2305" width="11.42578125" style="24"/>
    <col min="2306" max="2306" width="2.5703125" style="24" customWidth="1"/>
    <col min="2307" max="2307" width="36" style="24" customWidth="1"/>
    <col min="2308" max="2308" width="17.28515625" style="24" customWidth="1"/>
    <col min="2309" max="2309" width="4.85546875" style="24" customWidth="1"/>
    <col min="2310" max="2310" width="5.28515625" style="24" customWidth="1"/>
    <col min="2311" max="2311" width="5.5703125" style="24" customWidth="1"/>
    <col min="2312" max="2312" width="15.42578125" style="24" customWidth="1"/>
    <col min="2313" max="2313" width="13.42578125" style="24" customWidth="1"/>
    <col min="2314" max="2314" width="13.7109375" style="24" bestFit="1" customWidth="1"/>
    <col min="2315" max="2315" width="14.7109375" style="24" customWidth="1"/>
    <col min="2316" max="2561" width="11.42578125" style="24"/>
    <col min="2562" max="2562" width="2.5703125" style="24" customWidth="1"/>
    <col min="2563" max="2563" width="36" style="24" customWidth="1"/>
    <col min="2564" max="2564" width="17.28515625" style="24" customWidth="1"/>
    <col min="2565" max="2565" width="4.85546875" style="24" customWidth="1"/>
    <col min="2566" max="2566" width="5.28515625" style="24" customWidth="1"/>
    <col min="2567" max="2567" width="5.5703125" style="24" customWidth="1"/>
    <col min="2568" max="2568" width="15.42578125" style="24" customWidth="1"/>
    <col min="2569" max="2569" width="13.42578125" style="24" customWidth="1"/>
    <col min="2570" max="2570" width="13.7109375" style="24" bestFit="1" customWidth="1"/>
    <col min="2571" max="2571" width="14.7109375" style="24" customWidth="1"/>
    <col min="2572" max="2817" width="11.42578125" style="24"/>
    <col min="2818" max="2818" width="2.5703125" style="24" customWidth="1"/>
    <col min="2819" max="2819" width="36" style="24" customWidth="1"/>
    <col min="2820" max="2820" width="17.28515625" style="24" customWidth="1"/>
    <col min="2821" max="2821" width="4.85546875" style="24" customWidth="1"/>
    <col min="2822" max="2822" width="5.28515625" style="24" customWidth="1"/>
    <col min="2823" max="2823" width="5.5703125" style="24" customWidth="1"/>
    <col min="2824" max="2824" width="15.42578125" style="24" customWidth="1"/>
    <col min="2825" max="2825" width="13.42578125" style="24" customWidth="1"/>
    <col min="2826" max="2826" width="13.7109375" style="24" bestFit="1" customWidth="1"/>
    <col min="2827" max="2827" width="14.7109375" style="24" customWidth="1"/>
    <col min="2828" max="3073" width="11.42578125" style="24"/>
    <col min="3074" max="3074" width="2.5703125" style="24" customWidth="1"/>
    <col min="3075" max="3075" width="36" style="24" customWidth="1"/>
    <col min="3076" max="3076" width="17.28515625" style="24" customWidth="1"/>
    <col min="3077" max="3077" width="4.85546875" style="24" customWidth="1"/>
    <col min="3078" max="3078" width="5.28515625" style="24" customWidth="1"/>
    <col min="3079" max="3079" width="5.5703125" style="24" customWidth="1"/>
    <col min="3080" max="3080" width="15.42578125" style="24" customWidth="1"/>
    <col min="3081" max="3081" width="13.42578125" style="24" customWidth="1"/>
    <col min="3082" max="3082" width="13.7109375" style="24" bestFit="1" customWidth="1"/>
    <col min="3083" max="3083" width="14.7109375" style="24" customWidth="1"/>
    <col min="3084" max="3329" width="11.42578125" style="24"/>
    <col min="3330" max="3330" width="2.5703125" style="24" customWidth="1"/>
    <col min="3331" max="3331" width="36" style="24" customWidth="1"/>
    <col min="3332" max="3332" width="17.28515625" style="24" customWidth="1"/>
    <col min="3333" max="3333" width="4.85546875" style="24" customWidth="1"/>
    <col min="3334" max="3334" width="5.28515625" style="24" customWidth="1"/>
    <col min="3335" max="3335" width="5.5703125" style="24" customWidth="1"/>
    <col min="3336" max="3336" width="15.42578125" style="24" customWidth="1"/>
    <col min="3337" max="3337" width="13.42578125" style="24" customWidth="1"/>
    <col min="3338" max="3338" width="13.7109375" style="24" bestFit="1" customWidth="1"/>
    <col min="3339" max="3339" width="14.7109375" style="24" customWidth="1"/>
    <col min="3340" max="3585" width="11.42578125" style="24"/>
    <col min="3586" max="3586" width="2.5703125" style="24" customWidth="1"/>
    <col min="3587" max="3587" width="36" style="24" customWidth="1"/>
    <col min="3588" max="3588" width="17.28515625" style="24" customWidth="1"/>
    <col min="3589" max="3589" width="4.85546875" style="24" customWidth="1"/>
    <col min="3590" max="3590" width="5.28515625" style="24" customWidth="1"/>
    <col min="3591" max="3591" width="5.5703125" style="24" customWidth="1"/>
    <col min="3592" max="3592" width="15.42578125" style="24" customWidth="1"/>
    <col min="3593" max="3593" width="13.42578125" style="24" customWidth="1"/>
    <col min="3594" max="3594" width="13.7109375" style="24" bestFit="1" customWidth="1"/>
    <col min="3595" max="3595" width="14.7109375" style="24" customWidth="1"/>
    <col min="3596" max="3841" width="11.42578125" style="24"/>
    <col min="3842" max="3842" width="2.5703125" style="24" customWidth="1"/>
    <col min="3843" max="3843" width="36" style="24" customWidth="1"/>
    <col min="3844" max="3844" width="17.28515625" style="24" customWidth="1"/>
    <col min="3845" max="3845" width="4.85546875" style="24" customWidth="1"/>
    <col min="3846" max="3846" width="5.28515625" style="24" customWidth="1"/>
    <col min="3847" max="3847" width="5.5703125" style="24" customWidth="1"/>
    <col min="3848" max="3848" width="15.42578125" style="24" customWidth="1"/>
    <col min="3849" max="3849" width="13.42578125" style="24" customWidth="1"/>
    <col min="3850" max="3850" width="13.7109375" style="24" bestFit="1" customWidth="1"/>
    <col min="3851" max="3851" width="14.7109375" style="24" customWidth="1"/>
    <col min="3852" max="4097" width="11.42578125" style="24"/>
    <col min="4098" max="4098" width="2.5703125" style="24" customWidth="1"/>
    <col min="4099" max="4099" width="36" style="24" customWidth="1"/>
    <col min="4100" max="4100" width="17.28515625" style="24" customWidth="1"/>
    <col min="4101" max="4101" width="4.85546875" style="24" customWidth="1"/>
    <col min="4102" max="4102" width="5.28515625" style="24" customWidth="1"/>
    <col min="4103" max="4103" width="5.5703125" style="24" customWidth="1"/>
    <col min="4104" max="4104" width="15.42578125" style="24" customWidth="1"/>
    <col min="4105" max="4105" width="13.42578125" style="24" customWidth="1"/>
    <col min="4106" max="4106" width="13.7109375" style="24" bestFit="1" customWidth="1"/>
    <col min="4107" max="4107" width="14.7109375" style="24" customWidth="1"/>
    <col min="4108" max="4353" width="11.42578125" style="24"/>
    <col min="4354" max="4354" width="2.5703125" style="24" customWidth="1"/>
    <col min="4355" max="4355" width="36" style="24" customWidth="1"/>
    <col min="4356" max="4356" width="17.28515625" style="24" customWidth="1"/>
    <col min="4357" max="4357" width="4.85546875" style="24" customWidth="1"/>
    <col min="4358" max="4358" width="5.28515625" style="24" customWidth="1"/>
    <col min="4359" max="4359" width="5.5703125" style="24" customWidth="1"/>
    <col min="4360" max="4360" width="15.42578125" style="24" customWidth="1"/>
    <col min="4361" max="4361" width="13.42578125" style="24" customWidth="1"/>
    <col min="4362" max="4362" width="13.7109375" style="24" bestFit="1" customWidth="1"/>
    <col min="4363" max="4363" width="14.7109375" style="24" customWidth="1"/>
    <col min="4364" max="4609" width="11.42578125" style="24"/>
    <col min="4610" max="4610" width="2.5703125" style="24" customWidth="1"/>
    <col min="4611" max="4611" width="36" style="24" customWidth="1"/>
    <col min="4612" max="4612" width="17.28515625" style="24" customWidth="1"/>
    <col min="4613" max="4613" width="4.85546875" style="24" customWidth="1"/>
    <col min="4614" max="4614" width="5.28515625" style="24" customWidth="1"/>
    <col min="4615" max="4615" width="5.5703125" style="24" customWidth="1"/>
    <col min="4616" max="4616" width="15.42578125" style="24" customWidth="1"/>
    <col min="4617" max="4617" width="13.42578125" style="24" customWidth="1"/>
    <col min="4618" max="4618" width="13.7109375" style="24" bestFit="1" customWidth="1"/>
    <col min="4619" max="4619" width="14.7109375" style="24" customWidth="1"/>
    <col min="4620" max="4865" width="11.42578125" style="24"/>
    <col min="4866" max="4866" width="2.5703125" style="24" customWidth="1"/>
    <col min="4867" max="4867" width="36" style="24" customWidth="1"/>
    <col min="4868" max="4868" width="17.28515625" style="24" customWidth="1"/>
    <col min="4869" max="4869" width="4.85546875" style="24" customWidth="1"/>
    <col min="4870" max="4870" width="5.28515625" style="24" customWidth="1"/>
    <col min="4871" max="4871" width="5.5703125" style="24" customWidth="1"/>
    <col min="4872" max="4872" width="15.42578125" style="24" customWidth="1"/>
    <col min="4873" max="4873" width="13.42578125" style="24" customWidth="1"/>
    <col min="4874" max="4874" width="13.7109375" style="24" bestFit="1" customWidth="1"/>
    <col min="4875" max="4875" width="14.7109375" style="24" customWidth="1"/>
    <col min="4876" max="5121" width="11.42578125" style="24"/>
    <col min="5122" max="5122" width="2.5703125" style="24" customWidth="1"/>
    <col min="5123" max="5123" width="36" style="24" customWidth="1"/>
    <col min="5124" max="5124" width="17.28515625" style="24" customWidth="1"/>
    <col min="5125" max="5125" width="4.85546875" style="24" customWidth="1"/>
    <col min="5126" max="5126" width="5.28515625" style="24" customWidth="1"/>
    <col min="5127" max="5127" width="5.5703125" style="24" customWidth="1"/>
    <col min="5128" max="5128" width="15.42578125" style="24" customWidth="1"/>
    <col min="5129" max="5129" width="13.42578125" style="24" customWidth="1"/>
    <col min="5130" max="5130" width="13.7109375" style="24" bestFit="1" customWidth="1"/>
    <col min="5131" max="5131" width="14.7109375" style="24" customWidth="1"/>
    <col min="5132" max="5377" width="11.42578125" style="24"/>
    <col min="5378" max="5378" width="2.5703125" style="24" customWidth="1"/>
    <col min="5379" max="5379" width="36" style="24" customWidth="1"/>
    <col min="5380" max="5380" width="17.28515625" style="24" customWidth="1"/>
    <col min="5381" max="5381" width="4.85546875" style="24" customWidth="1"/>
    <col min="5382" max="5382" width="5.28515625" style="24" customWidth="1"/>
    <col min="5383" max="5383" width="5.5703125" style="24" customWidth="1"/>
    <col min="5384" max="5384" width="15.42578125" style="24" customWidth="1"/>
    <col min="5385" max="5385" width="13.42578125" style="24" customWidth="1"/>
    <col min="5386" max="5386" width="13.7109375" style="24" bestFit="1" customWidth="1"/>
    <col min="5387" max="5387" width="14.7109375" style="24" customWidth="1"/>
    <col min="5388" max="5633" width="11.42578125" style="24"/>
    <col min="5634" max="5634" width="2.5703125" style="24" customWidth="1"/>
    <col min="5635" max="5635" width="36" style="24" customWidth="1"/>
    <col min="5636" max="5636" width="17.28515625" style="24" customWidth="1"/>
    <col min="5637" max="5637" width="4.85546875" style="24" customWidth="1"/>
    <col min="5638" max="5638" width="5.28515625" style="24" customWidth="1"/>
    <col min="5639" max="5639" width="5.5703125" style="24" customWidth="1"/>
    <col min="5640" max="5640" width="15.42578125" style="24" customWidth="1"/>
    <col min="5641" max="5641" width="13.42578125" style="24" customWidth="1"/>
    <col min="5642" max="5642" width="13.7109375" style="24" bestFit="1" customWidth="1"/>
    <col min="5643" max="5643" width="14.7109375" style="24" customWidth="1"/>
    <col min="5644" max="5889" width="11.42578125" style="24"/>
    <col min="5890" max="5890" width="2.5703125" style="24" customWidth="1"/>
    <col min="5891" max="5891" width="36" style="24" customWidth="1"/>
    <col min="5892" max="5892" width="17.28515625" style="24" customWidth="1"/>
    <col min="5893" max="5893" width="4.85546875" style="24" customWidth="1"/>
    <col min="5894" max="5894" width="5.28515625" style="24" customWidth="1"/>
    <col min="5895" max="5895" width="5.5703125" style="24" customWidth="1"/>
    <col min="5896" max="5896" width="15.42578125" style="24" customWidth="1"/>
    <col min="5897" max="5897" width="13.42578125" style="24" customWidth="1"/>
    <col min="5898" max="5898" width="13.7109375" style="24" bestFit="1" customWidth="1"/>
    <col min="5899" max="5899" width="14.7109375" style="24" customWidth="1"/>
    <col min="5900" max="6145" width="11.42578125" style="24"/>
    <col min="6146" max="6146" width="2.5703125" style="24" customWidth="1"/>
    <col min="6147" max="6147" width="36" style="24" customWidth="1"/>
    <col min="6148" max="6148" width="17.28515625" style="24" customWidth="1"/>
    <col min="6149" max="6149" width="4.85546875" style="24" customWidth="1"/>
    <col min="6150" max="6150" width="5.28515625" style="24" customWidth="1"/>
    <col min="6151" max="6151" width="5.5703125" style="24" customWidth="1"/>
    <col min="6152" max="6152" width="15.42578125" style="24" customWidth="1"/>
    <col min="6153" max="6153" width="13.42578125" style="24" customWidth="1"/>
    <col min="6154" max="6154" width="13.7109375" style="24" bestFit="1" customWidth="1"/>
    <col min="6155" max="6155" width="14.7109375" style="24" customWidth="1"/>
    <col min="6156" max="6401" width="11.42578125" style="24"/>
    <col min="6402" max="6402" width="2.5703125" style="24" customWidth="1"/>
    <col min="6403" max="6403" width="36" style="24" customWidth="1"/>
    <col min="6404" max="6404" width="17.28515625" style="24" customWidth="1"/>
    <col min="6405" max="6405" width="4.85546875" style="24" customWidth="1"/>
    <col min="6406" max="6406" width="5.28515625" style="24" customWidth="1"/>
    <col min="6407" max="6407" width="5.5703125" style="24" customWidth="1"/>
    <col min="6408" max="6408" width="15.42578125" style="24" customWidth="1"/>
    <col min="6409" max="6409" width="13.42578125" style="24" customWidth="1"/>
    <col min="6410" max="6410" width="13.7109375" style="24" bestFit="1" customWidth="1"/>
    <col min="6411" max="6411" width="14.7109375" style="24" customWidth="1"/>
    <col min="6412" max="6657" width="11.42578125" style="24"/>
    <col min="6658" max="6658" width="2.5703125" style="24" customWidth="1"/>
    <col min="6659" max="6659" width="36" style="24" customWidth="1"/>
    <col min="6660" max="6660" width="17.28515625" style="24" customWidth="1"/>
    <col min="6661" max="6661" width="4.85546875" style="24" customWidth="1"/>
    <col min="6662" max="6662" width="5.28515625" style="24" customWidth="1"/>
    <col min="6663" max="6663" width="5.5703125" style="24" customWidth="1"/>
    <col min="6664" max="6664" width="15.42578125" style="24" customWidth="1"/>
    <col min="6665" max="6665" width="13.42578125" style="24" customWidth="1"/>
    <col min="6666" max="6666" width="13.7109375" style="24" bestFit="1" customWidth="1"/>
    <col min="6667" max="6667" width="14.7109375" style="24" customWidth="1"/>
    <col min="6668" max="6913" width="11.42578125" style="24"/>
    <col min="6914" max="6914" width="2.5703125" style="24" customWidth="1"/>
    <col min="6915" max="6915" width="36" style="24" customWidth="1"/>
    <col min="6916" max="6916" width="17.28515625" style="24" customWidth="1"/>
    <col min="6917" max="6917" width="4.85546875" style="24" customWidth="1"/>
    <col min="6918" max="6918" width="5.28515625" style="24" customWidth="1"/>
    <col min="6919" max="6919" width="5.5703125" style="24" customWidth="1"/>
    <col min="6920" max="6920" width="15.42578125" style="24" customWidth="1"/>
    <col min="6921" max="6921" width="13.42578125" style="24" customWidth="1"/>
    <col min="6922" max="6922" width="13.7109375" style="24" bestFit="1" customWidth="1"/>
    <col min="6923" max="6923" width="14.7109375" style="24" customWidth="1"/>
    <col min="6924" max="7169" width="11.42578125" style="24"/>
    <col min="7170" max="7170" width="2.5703125" style="24" customWidth="1"/>
    <col min="7171" max="7171" width="36" style="24" customWidth="1"/>
    <col min="7172" max="7172" width="17.28515625" style="24" customWidth="1"/>
    <col min="7173" max="7173" width="4.85546875" style="24" customWidth="1"/>
    <col min="7174" max="7174" width="5.28515625" style="24" customWidth="1"/>
    <col min="7175" max="7175" width="5.5703125" style="24" customWidth="1"/>
    <col min="7176" max="7176" width="15.42578125" style="24" customWidth="1"/>
    <col min="7177" max="7177" width="13.42578125" style="24" customWidth="1"/>
    <col min="7178" max="7178" width="13.7109375" style="24" bestFit="1" customWidth="1"/>
    <col min="7179" max="7179" width="14.7109375" style="24" customWidth="1"/>
    <col min="7180" max="7425" width="11.42578125" style="24"/>
    <col min="7426" max="7426" width="2.5703125" style="24" customWidth="1"/>
    <col min="7427" max="7427" width="36" style="24" customWidth="1"/>
    <col min="7428" max="7428" width="17.28515625" style="24" customWidth="1"/>
    <col min="7429" max="7429" width="4.85546875" style="24" customWidth="1"/>
    <col min="7430" max="7430" width="5.28515625" style="24" customWidth="1"/>
    <col min="7431" max="7431" width="5.5703125" style="24" customWidth="1"/>
    <col min="7432" max="7432" width="15.42578125" style="24" customWidth="1"/>
    <col min="7433" max="7433" width="13.42578125" style="24" customWidth="1"/>
    <col min="7434" max="7434" width="13.7109375" style="24" bestFit="1" customWidth="1"/>
    <col min="7435" max="7435" width="14.7109375" style="24" customWidth="1"/>
    <col min="7436" max="7681" width="11.42578125" style="24"/>
    <col min="7682" max="7682" width="2.5703125" style="24" customWidth="1"/>
    <col min="7683" max="7683" width="36" style="24" customWidth="1"/>
    <col min="7684" max="7684" width="17.28515625" style="24" customWidth="1"/>
    <col min="7685" max="7685" width="4.85546875" style="24" customWidth="1"/>
    <col min="7686" max="7686" width="5.28515625" style="24" customWidth="1"/>
    <col min="7687" max="7687" width="5.5703125" style="24" customWidth="1"/>
    <col min="7688" max="7688" width="15.42578125" style="24" customWidth="1"/>
    <col min="7689" max="7689" width="13.42578125" style="24" customWidth="1"/>
    <col min="7690" max="7690" width="13.7109375" style="24" bestFit="1" customWidth="1"/>
    <col min="7691" max="7691" width="14.7109375" style="24" customWidth="1"/>
    <col min="7692" max="7937" width="11.42578125" style="24"/>
    <col min="7938" max="7938" width="2.5703125" style="24" customWidth="1"/>
    <col min="7939" max="7939" width="36" style="24" customWidth="1"/>
    <col min="7940" max="7940" width="17.28515625" style="24" customWidth="1"/>
    <col min="7941" max="7941" width="4.85546875" style="24" customWidth="1"/>
    <col min="7942" max="7942" width="5.28515625" style="24" customWidth="1"/>
    <col min="7943" max="7943" width="5.5703125" style="24" customWidth="1"/>
    <col min="7944" max="7944" width="15.42578125" style="24" customWidth="1"/>
    <col min="7945" max="7945" width="13.42578125" style="24" customWidth="1"/>
    <col min="7946" max="7946" width="13.7109375" style="24" bestFit="1" customWidth="1"/>
    <col min="7947" max="7947" width="14.7109375" style="24" customWidth="1"/>
    <col min="7948" max="8193" width="11.42578125" style="24"/>
    <col min="8194" max="8194" width="2.5703125" style="24" customWidth="1"/>
    <col min="8195" max="8195" width="36" style="24" customWidth="1"/>
    <col min="8196" max="8196" width="17.28515625" style="24" customWidth="1"/>
    <col min="8197" max="8197" width="4.85546875" style="24" customWidth="1"/>
    <col min="8198" max="8198" width="5.28515625" style="24" customWidth="1"/>
    <col min="8199" max="8199" width="5.5703125" style="24" customWidth="1"/>
    <col min="8200" max="8200" width="15.42578125" style="24" customWidth="1"/>
    <col min="8201" max="8201" width="13.42578125" style="24" customWidth="1"/>
    <col min="8202" max="8202" width="13.7109375" style="24" bestFit="1" customWidth="1"/>
    <col min="8203" max="8203" width="14.7109375" style="24" customWidth="1"/>
    <col min="8204" max="8449" width="11.42578125" style="24"/>
    <col min="8450" max="8450" width="2.5703125" style="24" customWidth="1"/>
    <col min="8451" max="8451" width="36" style="24" customWidth="1"/>
    <col min="8452" max="8452" width="17.28515625" style="24" customWidth="1"/>
    <col min="8453" max="8453" width="4.85546875" style="24" customWidth="1"/>
    <col min="8454" max="8454" width="5.28515625" style="24" customWidth="1"/>
    <col min="8455" max="8455" width="5.5703125" style="24" customWidth="1"/>
    <col min="8456" max="8456" width="15.42578125" style="24" customWidth="1"/>
    <col min="8457" max="8457" width="13.42578125" style="24" customWidth="1"/>
    <col min="8458" max="8458" width="13.7109375" style="24" bestFit="1" customWidth="1"/>
    <col min="8459" max="8459" width="14.7109375" style="24" customWidth="1"/>
    <col min="8460" max="8705" width="11.42578125" style="24"/>
    <col min="8706" max="8706" width="2.5703125" style="24" customWidth="1"/>
    <col min="8707" max="8707" width="36" style="24" customWidth="1"/>
    <col min="8708" max="8708" width="17.28515625" style="24" customWidth="1"/>
    <col min="8709" max="8709" width="4.85546875" style="24" customWidth="1"/>
    <col min="8710" max="8710" width="5.28515625" style="24" customWidth="1"/>
    <col min="8711" max="8711" width="5.5703125" style="24" customWidth="1"/>
    <col min="8712" max="8712" width="15.42578125" style="24" customWidth="1"/>
    <col min="8713" max="8713" width="13.42578125" style="24" customWidth="1"/>
    <col min="8714" max="8714" width="13.7109375" style="24" bestFit="1" customWidth="1"/>
    <col min="8715" max="8715" width="14.7109375" style="24" customWidth="1"/>
    <col min="8716" max="8961" width="11.42578125" style="24"/>
    <col min="8962" max="8962" width="2.5703125" style="24" customWidth="1"/>
    <col min="8963" max="8963" width="36" style="24" customWidth="1"/>
    <col min="8964" max="8964" width="17.28515625" style="24" customWidth="1"/>
    <col min="8965" max="8965" width="4.85546875" style="24" customWidth="1"/>
    <col min="8966" max="8966" width="5.28515625" style="24" customWidth="1"/>
    <col min="8967" max="8967" width="5.5703125" style="24" customWidth="1"/>
    <col min="8968" max="8968" width="15.42578125" style="24" customWidth="1"/>
    <col min="8969" max="8969" width="13.42578125" style="24" customWidth="1"/>
    <col min="8970" max="8970" width="13.7109375" style="24" bestFit="1" customWidth="1"/>
    <col min="8971" max="8971" width="14.7109375" style="24" customWidth="1"/>
    <col min="8972" max="9217" width="11.42578125" style="24"/>
    <col min="9218" max="9218" width="2.5703125" style="24" customWidth="1"/>
    <col min="9219" max="9219" width="36" style="24" customWidth="1"/>
    <col min="9220" max="9220" width="17.28515625" style="24" customWidth="1"/>
    <col min="9221" max="9221" width="4.85546875" style="24" customWidth="1"/>
    <col min="9222" max="9222" width="5.28515625" style="24" customWidth="1"/>
    <col min="9223" max="9223" width="5.5703125" style="24" customWidth="1"/>
    <col min="9224" max="9224" width="15.42578125" style="24" customWidth="1"/>
    <col min="9225" max="9225" width="13.42578125" style="24" customWidth="1"/>
    <col min="9226" max="9226" width="13.7109375" style="24" bestFit="1" customWidth="1"/>
    <col min="9227" max="9227" width="14.7109375" style="24" customWidth="1"/>
    <col min="9228" max="9473" width="11.42578125" style="24"/>
    <col min="9474" max="9474" width="2.5703125" style="24" customWidth="1"/>
    <col min="9475" max="9475" width="36" style="24" customWidth="1"/>
    <col min="9476" max="9476" width="17.28515625" style="24" customWidth="1"/>
    <col min="9477" max="9477" width="4.85546875" style="24" customWidth="1"/>
    <col min="9478" max="9478" width="5.28515625" style="24" customWidth="1"/>
    <col min="9479" max="9479" width="5.5703125" style="24" customWidth="1"/>
    <col min="9480" max="9480" width="15.42578125" style="24" customWidth="1"/>
    <col min="9481" max="9481" width="13.42578125" style="24" customWidth="1"/>
    <col min="9482" max="9482" width="13.7109375" style="24" bestFit="1" customWidth="1"/>
    <col min="9483" max="9483" width="14.7109375" style="24" customWidth="1"/>
    <col min="9484" max="9729" width="11.42578125" style="24"/>
    <col min="9730" max="9730" width="2.5703125" style="24" customWidth="1"/>
    <col min="9731" max="9731" width="36" style="24" customWidth="1"/>
    <col min="9732" max="9732" width="17.28515625" style="24" customWidth="1"/>
    <col min="9733" max="9733" width="4.85546875" style="24" customWidth="1"/>
    <col min="9734" max="9734" width="5.28515625" style="24" customWidth="1"/>
    <col min="9735" max="9735" width="5.5703125" style="24" customWidth="1"/>
    <col min="9736" max="9736" width="15.42578125" style="24" customWidth="1"/>
    <col min="9737" max="9737" width="13.42578125" style="24" customWidth="1"/>
    <col min="9738" max="9738" width="13.7109375" style="24" bestFit="1" customWidth="1"/>
    <col min="9739" max="9739" width="14.7109375" style="24" customWidth="1"/>
    <col min="9740" max="9985" width="11.42578125" style="24"/>
    <col min="9986" max="9986" width="2.5703125" style="24" customWidth="1"/>
    <col min="9987" max="9987" width="36" style="24" customWidth="1"/>
    <col min="9988" max="9988" width="17.28515625" style="24" customWidth="1"/>
    <col min="9989" max="9989" width="4.85546875" style="24" customWidth="1"/>
    <col min="9990" max="9990" width="5.28515625" style="24" customWidth="1"/>
    <col min="9991" max="9991" width="5.5703125" style="24" customWidth="1"/>
    <col min="9992" max="9992" width="15.42578125" style="24" customWidth="1"/>
    <col min="9993" max="9993" width="13.42578125" style="24" customWidth="1"/>
    <col min="9994" max="9994" width="13.7109375" style="24" bestFit="1" customWidth="1"/>
    <col min="9995" max="9995" width="14.7109375" style="24" customWidth="1"/>
    <col min="9996" max="10241" width="11.42578125" style="24"/>
    <col min="10242" max="10242" width="2.5703125" style="24" customWidth="1"/>
    <col min="10243" max="10243" width="36" style="24" customWidth="1"/>
    <col min="10244" max="10244" width="17.28515625" style="24" customWidth="1"/>
    <col min="10245" max="10245" width="4.85546875" style="24" customWidth="1"/>
    <col min="10246" max="10246" width="5.28515625" style="24" customWidth="1"/>
    <col min="10247" max="10247" width="5.5703125" style="24" customWidth="1"/>
    <col min="10248" max="10248" width="15.42578125" style="24" customWidth="1"/>
    <col min="10249" max="10249" width="13.42578125" style="24" customWidth="1"/>
    <col min="10250" max="10250" width="13.7109375" style="24" bestFit="1" customWidth="1"/>
    <col min="10251" max="10251" width="14.7109375" style="24" customWidth="1"/>
    <col min="10252" max="10497" width="11.42578125" style="24"/>
    <col min="10498" max="10498" width="2.5703125" style="24" customWidth="1"/>
    <col min="10499" max="10499" width="36" style="24" customWidth="1"/>
    <col min="10500" max="10500" width="17.28515625" style="24" customWidth="1"/>
    <col min="10501" max="10501" width="4.85546875" style="24" customWidth="1"/>
    <col min="10502" max="10502" width="5.28515625" style="24" customWidth="1"/>
    <col min="10503" max="10503" width="5.5703125" style="24" customWidth="1"/>
    <col min="10504" max="10504" width="15.42578125" style="24" customWidth="1"/>
    <col min="10505" max="10505" width="13.42578125" style="24" customWidth="1"/>
    <col min="10506" max="10506" width="13.7109375" style="24" bestFit="1" customWidth="1"/>
    <col min="10507" max="10507" width="14.7109375" style="24" customWidth="1"/>
    <col min="10508" max="10753" width="11.42578125" style="24"/>
    <col min="10754" max="10754" width="2.5703125" style="24" customWidth="1"/>
    <col min="10755" max="10755" width="36" style="24" customWidth="1"/>
    <col min="10756" max="10756" width="17.28515625" style="24" customWidth="1"/>
    <col min="10757" max="10757" width="4.85546875" style="24" customWidth="1"/>
    <col min="10758" max="10758" width="5.28515625" style="24" customWidth="1"/>
    <col min="10759" max="10759" width="5.5703125" style="24" customWidth="1"/>
    <col min="10760" max="10760" width="15.42578125" style="24" customWidth="1"/>
    <col min="10761" max="10761" width="13.42578125" style="24" customWidth="1"/>
    <col min="10762" max="10762" width="13.7109375" style="24" bestFit="1" customWidth="1"/>
    <col min="10763" max="10763" width="14.7109375" style="24" customWidth="1"/>
    <col min="10764" max="11009" width="11.42578125" style="24"/>
    <col min="11010" max="11010" width="2.5703125" style="24" customWidth="1"/>
    <col min="11011" max="11011" width="36" style="24" customWidth="1"/>
    <col min="11012" max="11012" width="17.28515625" style="24" customWidth="1"/>
    <col min="11013" max="11013" width="4.85546875" style="24" customWidth="1"/>
    <col min="11014" max="11014" width="5.28515625" style="24" customWidth="1"/>
    <col min="11015" max="11015" width="5.5703125" style="24" customWidth="1"/>
    <col min="11016" max="11016" width="15.42578125" style="24" customWidth="1"/>
    <col min="11017" max="11017" width="13.42578125" style="24" customWidth="1"/>
    <col min="11018" max="11018" width="13.7109375" style="24" bestFit="1" customWidth="1"/>
    <col min="11019" max="11019" width="14.7109375" style="24" customWidth="1"/>
    <col min="11020" max="11265" width="11.42578125" style="24"/>
    <col min="11266" max="11266" width="2.5703125" style="24" customWidth="1"/>
    <col min="11267" max="11267" width="36" style="24" customWidth="1"/>
    <col min="11268" max="11268" width="17.28515625" style="24" customWidth="1"/>
    <col min="11269" max="11269" width="4.85546875" style="24" customWidth="1"/>
    <col min="11270" max="11270" width="5.28515625" style="24" customWidth="1"/>
    <col min="11271" max="11271" width="5.5703125" style="24" customWidth="1"/>
    <col min="11272" max="11272" width="15.42578125" style="24" customWidth="1"/>
    <col min="11273" max="11273" width="13.42578125" style="24" customWidth="1"/>
    <col min="11274" max="11274" width="13.7109375" style="24" bestFit="1" customWidth="1"/>
    <col min="11275" max="11275" width="14.7109375" style="24" customWidth="1"/>
    <col min="11276" max="11521" width="11.42578125" style="24"/>
    <col min="11522" max="11522" width="2.5703125" style="24" customWidth="1"/>
    <col min="11523" max="11523" width="36" style="24" customWidth="1"/>
    <col min="11524" max="11524" width="17.28515625" style="24" customWidth="1"/>
    <col min="11525" max="11525" width="4.85546875" style="24" customWidth="1"/>
    <col min="11526" max="11526" width="5.28515625" style="24" customWidth="1"/>
    <col min="11527" max="11527" width="5.5703125" style="24" customWidth="1"/>
    <col min="11528" max="11528" width="15.42578125" style="24" customWidth="1"/>
    <col min="11529" max="11529" width="13.42578125" style="24" customWidth="1"/>
    <col min="11530" max="11530" width="13.7109375" style="24" bestFit="1" customWidth="1"/>
    <col min="11531" max="11531" width="14.7109375" style="24" customWidth="1"/>
    <col min="11532" max="11777" width="11.42578125" style="24"/>
    <col min="11778" max="11778" width="2.5703125" style="24" customWidth="1"/>
    <col min="11779" max="11779" width="36" style="24" customWidth="1"/>
    <col min="11780" max="11780" width="17.28515625" style="24" customWidth="1"/>
    <col min="11781" max="11781" width="4.85546875" style="24" customWidth="1"/>
    <col min="11782" max="11782" width="5.28515625" style="24" customWidth="1"/>
    <col min="11783" max="11783" width="5.5703125" style="24" customWidth="1"/>
    <col min="11784" max="11784" width="15.42578125" style="24" customWidth="1"/>
    <col min="11785" max="11785" width="13.42578125" style="24" customWidth="1"/>
    <col min="11786" max="11786" width="13.7109375" style="24" bestFit="1" customWidth="1"/>
    <col min="11787" max="11787" width="14.7109375" style="24" customWidth="1"/>
    <col min="11788" max="12033" width="11.42578125" style="24"/>
    <col min="12034" max="12034" width="2.5703125" style="24" customWidth="1"/>
    <col min="12035" max="12035" width="36" style="24" customWidth="1"/>
    <col min="12036" max="12036" width="17.28515625" style="24" customWidth="1"/>
    <col min="12037" max="12037" width="4.85546875" style="24" customWidth="1"/>
    <col min="12038" max="12038" width="5.28515625" style="24" customWidth="1"/>
    <col min="12039" max="12039" width="5.5703125" style="24" customWidth="1"/>
    <col min="12040" max="12040" width="15.42578125" style="24" customWidth="1"/>
    <col min="12041" max="12041" width="13.42578125" style="24" customWidth="1"/>
    <col min="12042" max="12042" width="13.7109375" style="24" bestFit="1" customWidth="1"/>
    <col min="12043" max="12043" width="14.7109375" style="24" customWidth="1"/>
    <col min="12044" max="12289" width="11.42578125" style="24"/>
    <col min="12290" max="12290" width="2.5703125" style="24" customWidth="1"/>
    <col min="12291" max="12291" width="36" style="24" customWidth="1"/>
    <col min="12292" max="12292" width="17.28515625" style="24" customWidth="1"/>
    <col min="12293" max="12293" width="4.85546875" style="24" customWidth="1"/>
    <col min="12294" max="12294" width="5.28515625" style="24" customWidth="1"/>
    <col min="12295" max="12295" width="5.5703125" style="24" customWidth="1"/>
    <col min="12296" max="12296" width="15.42578125" style="24" customWidth="1"/>
    <col min="12297" max="12297" width="13.42578125" style="24" customWidth="1"/>
    <col min="12298" max="12298" width="13.7109375" style="24" bestFit="1" customWidth="1"/>
    <col min="12299" max="12299" width="14.7109375" style="24" customWidth="1"/>
    <col min="12300" max="12545" width="11.42578125" style="24"/>
    <col min="12546" max="12546" width="2.5703125" style="24" customWidth="1"/>
    <col min="12547" max="12547" width="36" style="24" customWidth="1"/>
    <col min="12548" max="12548" width="17.28515625" style="24" customWidth="1"/>
    <col min="12549" max="12549" width="4.85546875" style="24" customWidth="1"/>
    <col min="12550" max="12550" width="5.28515625" style="24" customWidth="1"/>
    <col min="12551" max="12551" width="5.5703125" style="24" customWidth="1"/>
    <col min="12552" max="12552" width="15.42578125" style="24" customWidth="1"/>
    <col min="12553" max="12553" width="13.42578125" style="24" customWidth="1"/>
    <col min="12554" max="12554" width="13.7109375" style="24" bestFit="1" customWidth="1"/>
    <col min="12555" max="12555" width="14.7109375" style="24" customWidth="1"/>
    <col min="12556" max="12801" width="11.42578125" style="24"/>
    <col min="12802" max="12802" width="2.5703125" style="24" customWidth="1"/>
    <col min="12803" max="12803" width="36" style="24" customWidth="1"/>
    <col min="12804" max="12804" width="17.28515625" style="24" customWidth="1"/>
    <col min="12805" max="12805" width="4.85546875" style="24" customWidth="1"/>
    <col min="12806" max="12806" width="5.28515625" style="24" customWidth="1"/>
    <col min="12807" max="12807" width="5.5703125" style="24" customWidth="1"/>
    <col min="12808" max="12808" width="15.42578125" style="24" customWidth="1"/>
    <col min="12809" max="12809" width="13.42578125" style="24" customWidth="1"/>
    <col min="12810" max="12810" width="13.7109375" style="24" bestFit="1" customWidth="1"/>
    <col min="12811" max="12811" width="14.7109375" style="24" customWidth="1"/>
    <col min="12812" max="13057" width="11.42578125" style="24"/>
    <col min="13058" max="13058" width="2.5703125" style="24" customWidth="1"/>
    <col min="13059" max="13059" width="36" style="24" customWidth="1"/>
    <col min="13060" max="13060" width="17.28515625" style="24" customWidth="1"/>
    <col min="13061" max="13061" width="4.85546875" style="24" customWidth="1"/>
    <col min="13062" max="13062" width="5.28515625" style="24" customWidth="1"/>
    <col min="13063" max="13063" width="5.5703125" style="24" customWidth="1"/>
    <col min="13064" max="13064" width="15.42578125" style="24" customWidth="1"/>
    <col min="13065" max="13065" width="13.42578125" style="24" customWidth="1"/>
    <col min="13066" max="13066" width="13.7109375" style="24" bestFit="1" customWidth="1"/>
    <col min="13067" max="13067" width="14.7109375" style="24" customWidth="1"/>
    <col min="13068" max="13313" width="11.42578125" style="24"/>
    <col min="13314" max="13314" width="2.5703125" style="24" customWidth="1"/>
    <col min="13315" max="13315" width="36" style="24" customWidth="1"/>
    <col min="13316" max="13316" width="17.28515625" style="24" customWidth="1"/>
    <col min="13317" max="13317" width="4.85546875" style="24" customWidth="1"/>
    <col min="13318" max="13318" width="5.28515625" style="24" customWidth="1"/>
    <col min="13319" max="13319" width="5.5703125" style="24" customWidth="1"/>
    <col min="13320" max="13320" width="15.42578125" style="24" customWidth="1"/>
    <col min="13321" max="13321" width="13.42578125" style="24" customWidth="1"/>
    <col min="13322" max="13322" width="13.7109375" style="24" bestFit="1" customWidth="1"/>
    <col min="13323" max="13323" width="14.7109375" style="24" customWidth="1"/>
    <col min="13324" max="13569" width="11.42578125" style="24"/>
    <col min="13570" max="13570" width="2.5703125" style="24" customWidth="1"/>
    <col min="13571" max="13571" width="36" style="24" customWidth="1"/>
    <col min="13572" max="13572" width="17.28515625" style="24" customWidth="1"/>
    <col min="13573" max="13573" width="4.85546875" style="24" customWidth="1"/>
    <col min="13574" max="13574" width="5.28515625" style="24" customWidth="1"/>
    <col min="13575" max="13575" width="5.5703125" style="24" customWidth="1"/>
    <col min="13576" max="13576" width="15.42578125" style="24" customWidth="1"/>
    <col min="13577" max="13577" width="13.42578125" style="24" customWidth="1"/>
    <col min="13578" max="13578" width="13.7109375" style="24" bestFit="1" customWidth="1"/>
    <col min="13579" max="13579" width="14.7109375" style="24" customWidth="1"/>
    <col min="13580" max="13825" width="11.42578125" style="24"/>
    <col min="13826" max="13826" width="2.5703125" style="24" customWidth="1"/>
    <col min="13827" max="13827" width="36" style="24" customWidth="1"/>
    <col min="13828" max="13828" width="17.28515625" style="24" customWidth="1"/>
    <col min="13829" max="13829" width="4.85546875" style="24" customWidth="1"/>
    <col min="13830" max="13830" width="5.28515625" style="24" customWidth="1"/>
    <col min="13831" max="13831" width="5.5703125" style="24" customWidth="1"/>
    <col min="13832" max="13832" width="15.42578125" style="24" customWidth="1"/>
    <col min="13833" max="13833" width="13.42578125" style="24" customWidth="1"/>
    <col min="13834" max="13834" width="13.7109375" style="24" bestFit="1" customWidth="1"/>
    <col min="13835" max="13835" width="14.7109375" style="24" customWidth="1"/>
    <col min="13836" max="14081" width="11.42578125" style="24"/>
    <col min="14082" max="14082" width="2.5703125" style="24" customWidth="1"/>
    <col min="14083" max="14083" width="36" style="24" customWidth="1"/>
    <col min="14084" max="14084" width="17.28515625" style="24" customWidth="1"/>
    <col min="14085" max="14085" width="4.85546875" style="24" customWidth="1"/>
    <col min="14086" max="14086" width="5.28515625" style="24" customWidth="1"/>
    <col min="14087" max="14087" width="5.5703125" style="24" customWidth="1"/>
    <col min="14088" max="14088" width="15.42578125" style="24" customWidth="1"/>
    <col min="14089" max="14089" width="13.42578125" style="24" customWidth="1"/>
    <col min="14090" max="14090" width="13.7109375" style="24" bestFit="1" customWidth="1"/>
    <col min="14091" max="14091" width="14.7109375" style="24" customWidth="1"/>
    <col min="14092" max="14337" width="11.42578125" style="24"/>
    <col min="14338" max="14338" width="2.5703125" style="24" customWidth="1"/>
    <col min="14339" max="14339" width="36" style="24" customWidth="1"/>
    <col min="14340" max="14340" width="17.28515625" style="24" customWidth="1"/>
    <col min="14341" max="14341" width="4.85546875" style="24" customWidth="1"/>
    <col min="14342" max="14342" width="5.28515625" style="24" customWidth="1"/>
    <col min="14343" max="14343" width="5.5703125" style="24" customWidth="1"/>
    <col min="14344" max="14344" width="15.42578125" style="24" customWidth="1"/>
    <col min="14345" max="14345" width="13.42578125" style="24" customWidth="1"/>
    <col min="14346" max="14346" width="13.7109375" style="24" bestFit="1" customWidth="1"/>
    <col min="14347" max="14347" width="14.7109375" style="24" customWidth="1"/>
    <col min="14348" max="14593" width="11.42578125" style="24"/>
    <col min="14594" max="14594" width="2.5703125" style="24" customWidth="1"/>
    <col min="14595" max="14595" width="36" style="24" customWidth="1"/>
    <col min="14596" max="14596" width="17.28515625" style="24" customWidth="1"/>
    <col min="14597" max="14597" width="4.85546875" style="24" customWidth="1"/>
    <col min="14598" max="14598" width="5.28515625" style="24" customWidth="1"/>
    <col min="14599" max="14599" width="5.5703125" style="24" customWidth="1"/>
    <col min="14600" max="14600" width="15.42578125" style="24" customWidth="1"/>
    <col min="14601" max="14601" width="13.42578125" style="24" customWidth="1"/>
    <col min="14602" max="14602" width="13.7109375" style="24" bestFit="1" customWidth="1"/>
    <col min="14603" max="14603" width="14.7109375" style="24" customWidth="1"/>
    <col min="14604" max="14849" width="11.42578125" style="24"/>
    <col min="14850" max="14850" width="2.5703125" style="24" customWidth="1"/>
    <col min="14851" max="14851" width="36" style="24" customWidth="1"/>
    <col min="14852" max="14852" width="17.28515625" style="24" customWidth="1"/>
    <col min="14853" max="14853" width="4.85546875" style="24" customWidth="1"/>
    <col min="14854" max="14854" width="5.28515625" style="24" customWidth="1"/>
    <col min="14855" max="14855" width="5.5703125" style="24" customWidth="1"/>
    <col min="14856" max="14856" width="15.42578125" style="24" customWidth="1"/>
    <col min="14857" max="14857" width="13.42578125" style="24" customWidth="1"/>
    <col min="14858" max="14858" width="13.7109375" style="24" bestFit="1" customWidth="1"/>
    <col min="14859" max="14859" width="14.7109375" style="24" customWidth="1"/>
    <col min="14860" max="15105" width="11.42578125" style="24"/>
    <col min="15106" max="15106" width="2.5703125" style="24" customWidth="1"/>
    <col min="15107" max="15107" width="36" style="24" customWidth="1"/>
    <col min="15108" max="15108" width="17.28515625" style="24" customWidth="1"/>
    <col min="15109" max="15109" width="4.85546875" style="24" customWidth="1"/>
    <col min="15110" max="15110" width="5.28515625" style="24" customWidth="1"/>
    <col min="15111" max="15111" width="5.5703125" style="24" customWidth="1"/>
    <col min="15112" max="15112" width="15.42578125" style="24" customWidth="1"/>
    <col min="15113" max="15113" width="13.42578125" style="24" customWidth="1"/>
    <col min="15114" max="15114" width="13.7109375" style="24" bestFit="1" customWidth="1"/>
    <col min="15115" max="15115" width="14.7109375" style="24" customWidth="1"/>
    <col min="15116" max="15361" width="11.42578125" style="24"/>
    <col min="15362" max="15362" width="2.5703125" style="24" customWidth="1"/>
    <col min="15363" max="15363" width="36" style="24" customWidth="1"/>
    <col min="15364" max="15364" width="17.28515625" style="24" customWidth="1"/>
    <col min="15365" max="15365" width="4.85546875" style="24" customWidth="1"/>
    <col min="15366" max="15366" width="5.28515625" style="24" customWidth="1"/>
    <col min="15367" max="15367" width="5.5703125" style="24" customWidth="1"/>
    <col min="15368" max="15368" width="15.42578125" style="24" customWidth="1"/>
    <col min="15369" max="15369" width="13.42578125" style="24" customWidth="1"/>
    <col min="15370" max="15370" width="13.7109375" style="24" bestFit="1" customWidth="1"/>
    <col min="15371" max="15371" width="14.7109375" style="24" customWidth="1"/>
    <col min="15372" max="15617" width="11.42578125" style="24"/>
    <col min="15618" max="15618" width="2.5703125" style="24" customWidth="1"/>
    <col min="15619" max="15619" width="36" style="24" customWidth="1"/>
    <col min="15620" max="15620" width="17.28515625" style="24" customWidth="1"/>
    <col min="15621" max="15621" width="4.85546875" style="24" customWidth="1"/>
    <col min="15622" max="15622" width="5.28515625" style="24" customWidth="1"/>
    <col min="15623" max="15623" width="5.5703125" style="24" customWidth="1"/>
    <col min="15624" max="15624" width="15.42578125" style="24" customWidth="1"/>
    <col min="15625" max="15625" width="13.42578125" style="24" customWidth="1"/>
    <col min="15626" max="15626" width="13.7109375" style="24" bestFit="1" customWidth="1"/>
    <col min="15627" max="15627" width="14.7109375" style="24" customWidth="1"/>
    <col min="15628" max="15873" width="11.42578125" style="24"/>
    <col min="15874" max="15874" width="2.5703125" style="24" customWidth="1"/>
    <col min="15875" max="15875" width="36" style="24" customWidth="1"/>
    <col min="15876" max="15876" width="17.28515625" style="24" customWidth="1"/>
    <col min="15877" max="15877" width="4.85546875" style="24" customWidth="1"/>
    <col min="15878" max="15878" width="5.28515625" style="24" customWidth="1"/>
    <col min="15879" max="15879" width="5.5703125" style="24" customWidth="1"/>
    <col min="15880" max="15880" width="15.42578125" style="24" customWidth="1"/>
    <col min="15881" max="15881" width="13.42578125" style="24" customWidth="1"/>
    <col min="15882" max="15882" width="13.7109375" style="24" bestFit="1" customWidth="1"/>
    <col min="15883" max="15883" width="14.7109375" style="24" customWidth="1"/>
    <col min="15884" max="16129" width="11.42578125" style="24"/>
    <col min="16130" max="16130" width="2.5703125" style="24" customWidth="1"/>
    <col min="16131" max="16131" width="36" style="24" customWidth="1"/>
    <col min="16132" max="16132" width="17.28515625" style="24" customWidth="1"/>
    <col min="16133" max="16133" width="4.85546875" style="24" customWidth="1"/>
    <col min="16134" max="16134" width="5.28515625" style="24" customWidth="1"/>
    <col min="16135" max="16135" width="5.5703125" style="24" customWidth="1"/>
    <col min="16136" max="16136" width="15.42578125" style="24" customWidth="1"/>
    <col min="16137" max="16137" width="13.42578125" style="24" customWidth="1"/>
    <col min="16138" max="16138" width="13.7109375" style="24" bestFit="1" customWidth="1"/>
    <col min="16139" max="16139" width="14.7109375" style="24" customWidth="1"/>
    <col min="16140" max="16384" width="11.42578125" style="24"/>
  </cols>
  <sheetData>
    <row r="3" spans="2:12" ht="18" x14ac:dyDescent="0.25">
      <c r="B3" s="262" t="s">
        <v>43</v>
      </c>
      <c r="C3" s="262"/>
      <c r="D3" s="262"/>
      <c r="E3" s="263"/>
      <c r="F3" s="263"/>
      <c r="G3" s="263"/>
      <c r="H3" s="263"/>
      <c r="I3" s="263"/>
      <c r="J3" s="263"/>
      <c r="K3" s="263"/>
    </row>
    <row r="4" spans="2:12" x14ac:dyDescent="0.2">
      <c r="B4" s="39"/>
      <c r="C4" s="39"/>
      <c r="D4" s="25"/>
      <c r="E4" s="25"/>
      <c r="F4" s="25"/>
      <c r="G4" s="26"/>
      <c r="H4" s="25"/>
      <c r="I4" s="25"/>
      <c r="J4" s="25"/>
      <c r="K4" s="27"/>
      <c r="L4" s="24" t="s">
        <v>129</v>
      </c>
    </row>
    <row r="5" spans="2:12" s="70" customFormat="1" ht="15" x14ac:dyDescent="0.2">
      <c r="B5" s="65" t="s">
        <v>61</v>
      </c>
      <c r="C5" s="66"/>
      <c r="D5" s="67" t="s">
        <v>124</v>
      </c>
      <c r="E5" s="68" t="s">
        <v>57</v>
      </c>
      <c r="F5" s="68" t="s">
        <v>62</v>
      </c>
      <c r="G5" s="68" t="s">
        <v>62</v>
      </c>
      <c r="H5" s="69">
        <v>50000</v>
      </c>
      <c r="I5" s="69">
        <v>0</v>
      </c>
      <c r="J5" s="69">
        <v>0</v>
      </c>
      <c r="K5" s="69">
        <f t="shared" ref="K5:K6" si="0">H5-I5-J5</f>
        <v>50000</v>
      </c>
      <c r="L5" s="95">
        <v>50000</v>
      </c>
    </row>
    <row r="6" spans="2:12" ht="15" x14ac:dyDescent="0.2">
      <c r="B6" s="65" t="s">
        <v>52</v>
      </c>
      <c r="C6" s="66"/>
      <c r="D6" s="67" t="s">
        <v>124</v>
      </c>
      <c r="E6" s="68" t="s">
        <v>57</v>
      </c>
      <c r="F6" s="68" t="s">
        <v>70</v>
      </c>
      <c r="G6" s="68" t="s">
        <v>58</v>
      </c>
      <c r="H6" s="69">
        <v>50000</v>
      </c>
      <c r="I6" s="69">
        <v>0</v>
      </c>
      <c r="J6" s="69">
        <v>0</v>
      </c>
      <c r="K6" s="69">
        <f t="shared" si="0"/>
        <v>50000</v>
      </c>
      <c r="L6" s="96">
        <v>50000</v>
      </c>
    </row>
    <row r="7" spans="2:12" ht="25.5" x14ac:dyDescent="0.2">
      <c r="B7" s="52"/>
      <c r="C7" s="41" t="s">
        <v>128</v>
      </c>
      <c r="D7" s="54"/>
      <c r="E7" s="33"/>
      <c r="F7" s="33"/>
      <c r="G7" s="33"/>
      <c r="H7" s="35">
        <f>SUM(H5:H6)</f>
        <v>100000</v>
      </c>
      <c r="I7" s="35">
        <f t="shared" ref="I7:K7" si="1">SUM(I5:I6)</f>
        <v>0</v>
      </c>
      <c r="J7" s="35">
        <f t="shared" si="1"/>
        <v>0</v>
      </c>
      <c r="K7" s="35">
        <f t="shared" si="1"/>
        <v>100000</v>
      </c>
      <c r="L7" s="92"/>
    </row>
    <row r="8" spans="2:12" x14ac:dyDescent="0.2">
      <c r="B8" s="42"/>
      <c r="C8" s="61"/>
      <c r="D8" s="62"/>
      <c r="E8" s="36"/>
      <c r="F8" s="36"/>
      <c r="G8" s="36"/>
      <c r="H8" s="36"/>
      <c r="I8" s="36"/>
      <c r="J8" s="36"/>
      <c r="K8" s="36"/>
      <c r="L8" s="92"/>
    </row>
    <row r="9" spans="2:12" s="70" customFormat="1" x14ac:dyDescent="0.2">
      <c r="B9" s="65" t="s">
        <v>61</v>
      </c>
      <c r="C9" s="65"/>
      <c r="D9" s="67" t="s">
        <v>79</v>
      </c>
      <c r="E9" s="68" t="s">
        <v>57</v>
      </c>
      <c r="F9" s="68" t="s">
        <v>62</v>
      </c>
      <c r="G9" s="68" t="s">
        <v>62</v>
      </c>
      <c r="H9" s="69">
        <f>50000-50000</f>
        <v>0</v>
      </c>
      <c r="I9" s="69">
        <v>0</v>
      </c>
      <c r="J9" s="69">
        <v>0</v>
      </c>
      <c r="K9" s="69">
        <f t="shared" ref="K9:K20" si="2">H9-I9-J9</f>
        <v>0</v>
      </c>
      <c r="L9" s="95">
        <v>-50000</v>
      </c>
    </row>
    <row r="10" spans="2:12" x14ac:dyDescent="0.2">
      <c r="B10" s="40" t="s">
        <v>61</v>
      </c>
      <c r="C10" s="40"/>
      <c r="D10" s="28" t="s">
        <v>80</v>
      </c>
      <c r="E10" s="30" t="s">
        <v>57</v>
      </c>
      <c r="F10" s="30" t="s">
        <v>62</v>
      </c>
      <c r="G10" s="30" t="s">
        <v>62</v>
      </c>
      <c r="H10" s="31">
        <v>300000</v>
      </c>
      <c r="I10" s="31"/>
      <c r="J10" s="31"/>
      <c r="K10" s="31">
        <f t="shared" si="2"/>
        <v>300000</v>
      </c>
      <c r="L10" s="92"/>
    </row>
    <row r="11" spans="2:12" x14ac:dyDescent="0.2">
      <c r="B11" s="40" t="s">
        <v>66</v>
      </c>
      <c r="C11" s="40"/>
      <c r="D11" s="28" t="s">
        <v>81</v>
      </c>
      <c r="E11" s="30" t="s">
        <v>57</v>
      </c>
      <c r="F11" s="30" t="s">
        <v>60</v>
      </c>
      <c r="G11" s="30" t="s">
        <v>68</v>
      </c>
      <c r="H11" s="31">
        <v>100000</v>
      </c>
      <c r="I11" s="31">
        <v>0</v>
      </c>
      <c r="J11" s="31">
        <v>0</v>
      </c>
      <c r="K11" s="31">
        <f t="shared" si="2"/>
        <v>100000</v>
      </c>
      <c r="L11" s="92"/>
    </row>
    <row r="12" spans="2:12" x14ac:dyDescent="0.2">
      <c r="B12" s="40" t="s">
        <v>69</v>
      </c>
      <c r="C12" s="40"/>
      <c r="D12" s="28" t="s">
        <v>79</v>
      </c>
      <c r="E12" s="30" t="s">
        <v>57</v>
      </c>
      <c r="F12" s="30" t="s">
        <v>70</v>
      </c>
      <c r="G12" s="30" t="s">
        <v>71</v>
      </c>
      <c r="H12" s="31">
        <v>100000</v>
      </c>
      <c r="I12" s="31">
        <v>0</v>
      </c>
      <c r="J12" s="31">
        <v>0</v>
      </c>
      <c r="K12" s="31">
        <f t="shared" si="2"/>
        <v>100000</v>
      </c>
      <c r="L12" s="92"/>
    </row>
    <row r="13" spans="2:12" x14ac:dyDescent="0.2">
      <c r="B13" s="40" t="s">
        <v>52</v>
      </c>
      <c r="C13" s="40"/>
      <c r="D13" s="28" t="s">
        <v>79</v>
      </c>
      <c r="E13" s="30" t="s">
        <v>57</v>
      </c>
      <c r="F13" s="30" t="s">
        <v>70</v>
      </c>
      <c r="G13" s="30" t="s">
        <v>58</v>
      </c>
      <c r="H13" s="31">
        <v>334000</v>
      </c>
      <c r="I13" s="31">
        <v>264000</v>
      </c>
      <c r="J13" s="31">
        <v>35350</v>
      </c>
      <c r="K13" s="31">
        <f t="shared" si="2"/>
        <v>34650</v>
      </c>
      <c r="L13" s="92"/>
    </row>
    <row r="14" spans="2:12" s="70" customFormat="1" x14ac:dyDescent="0.2">
      <c r="B14" s="65" t="s">
        <v>52</v>
      </c>
      <c r="C14" s="65"/>
      <c r="D14" s="67" t="s">
        <v>80</v>
      </c>
      <c r="E14" s="68" t="s">
        <v>57</v>
      </c>
      <c r="F14" s="68" t="s">
        <v>70</v>
      </c>
      <c r="G14" s="68" t="s">
        <v>58</v>
      </c>
      <c r="H14" s="69">
        <f>418150-50000</f>
        <v>368150</v>
      </c>
      <c r="I14" s="69">
        <v>293770</v>
      </c>
      <c r="J14" s="69">
        <v>61750</v>
      </c>
      <c r="K14" s="69">
        <f t="shared" si="2"/>
        <v>12630</v>
      </c>
      <c r="L14" s="96">
        <v>-50000</v>
      </c>
    </row>
    <row r="15" spans="2:12" x14ac:dyDescent="0.2">
      <c r="B15" s="40" t="s">
        <v>76</v>
      </c>
      <c r="C15" s="40"/>
      <c r="D15" s="28" t="s">
        <v>79</v>
      </c>
      <c r="E15" s="30" t="s">
        <v>57</v>
      </c>
      <c r="F15" s="30" t="s">
        <v>78</v>
      </c>
      <c r="G15" s="30" t="s">
        <v>70</v>
      </c>
      <c r="H15" s="31">
        <v>700000</v>
      </c>
      <c r="I15" s="31">
        <v>14895</v>
      </c>
      <c r="J15" s="31">
        <v>0</v>
      </c>
      <c r="K15" s="31">
        <f t="shared" si="2"/>
        <v>685105</v>
      </c>
      <c r="L15" s="92"/>
    </row>
    <row r="16" spans="2:12" x14ac:dyDescent="0.2">
      <c r="B16" s="40" t="s">
        <v>83</v>
      </c>
      <c r="D16" s="28" t="s">
        <v>79</v>
      </c>
      <c r="E16" s="30" t="s">
        <v>82</v>
      </c>
      <c r="F16" s="30" t="s">
        <v>71</v>
      </c>
      <c r="G16" s="30" t="s">
        <v>71</v>
      </c>
      <c r="H16" s="31">
        <v>500003</v>
      </c>
      <c r="I16" s="31">
        <v>60898</v>
      </c>
      <c r="J16" s="31">
        <v>35000</v>
      </c>
      <c r="K16" s="31">
        <f t="shared" si="2"/>
        <v>404105</v>
      </c>
      <c r="L16" s="92"/>
    </row>
    <row r="17" spans="2:12" x14ac:dyDescent="0.2">
      <c r="B17" s="40" t="s">
        <v>83</v>
      </c>
      <c r="C17" s="40"/>
      <c r="D17" s="28" t="s">
        <v>80</v>
      </c>
      <c r="E17" s="30" t="s">
        <v>82</v>
      </c>
      <c r="F17" s="30" t="s">
        <v>71</v>
      </c>
      <c r="G17" s="30" t="s">
        <v>71</v>
      </c>
      <c r="H17" s="31">
        <v>700000</v>
      </c>
      <c r="I17" s="31">
        <v>34000</v>
      </c>
      <c r="J17" s="31">
        <v>38000</v>
      </c>
      <c r="K17" s="31">
        <f t="shared" si="2"/>
        <v>628000</v>
      </c>
      <c r="L17" s="92"/>
    </row>
    <row r="18" spans="2:12" x14ac:dyDescent="0.2">
      <c r="B18" s="40" t="s">
        <v>84</v>
      </c>
      <c r="C18" s="40"/>
      <c r="D18" s="28" t="s">
        <v>80</v>
      </c>
      <c r="E18" s="30" t="s">
        <v>82</v>
      </c>
      <c r="F18" s="30" t="s">
        <v>71</v>
      </c>
      <c r="G18" s="30" t="s">
        <v>60</v>
      </c>
      <c r="H18" s="31">
        <v>200000</v>
      </c>
      <c r="I18" s="31">
        <v>0</v>
      </c>
      <c r="J18" s="31">
        <v>0</v>
      </c>
      <c r="K18" s="31">
        <f t="shared" si="2"/>
        <v>200000</v>
      </c>
      <c r="L18" s="92"/>
    </row>
    <row r="19" spans="2:12" x14ac:dyDescent="0.2">
      <c r="B19" s="40" t="s">
        <v>85</v>
      </c>
      <c r="C19" s="40"/>
      <c r="D19" s="28" t="s">
        <v>79</v>
      </c>
      <c r="E19" s="30" t="s">
        <v>82</v>
      </c>
      <c r="F19" s="30" t="s">
        <v>60</v>
      </c>
      <c r="G19" s="30" t="s">
        <v>58</v>
      </c>
      <c r="H19" s="31">
        <v>500000</v>
      </c>
      <c r="I19" s="31">
        <v>0</v>
      </c>
      <c r="J19" s="31">
        <v>0</v>
      </c>
      <c r="K19" s="31">
        <f t="shared" si="2"/>
        <v>500000</v>
      </c>
      <c r="L19" s="92"/>
    </row>
    <row r="20" spans="2:12" x14ac:dyDescent="0.2">
      <c r="B20" s="40" t="s">
        <v>51</v>
      </c>
      <c r="C20" s="40"/>
      <c r="D20" s="28" t="s">
        <v>80</v>
      </c>
      <c r="E20" s="30" t="s">
        <v>73</v>
      </c>
      <c r="F20" s="30" t="s">
        <v>71</v>
      </c>
      <c r="G20" s="30" t="s">
        <v>68</v>
      </c>
      <c r="H20" s="31">
        <v>525000</v>
      </c>
      <c r="I20" s="31">
        <v>0</v>
      </c>
      <c r="J20" s="31">
        <v>0</v>
      </c>
      <c r="K20" s="31">
        <f t="shared" si="2"/>
        <v>525000</v>
      </c>
      <c r="L20" s="92"/>
    </row>
    <row r="21" spans="2:12" ht="25.5" x14ac:dyDescent="0.2">
      <c r="B21" s="41" t="s">
        <v>86</v>
      </c>
      <c r="C21" s="45" t="s">
        <v>107</v>
      </c>
      <c r="D21" s="32"/>
      <c r="E21" s="33"/>
      <c r="F21" s="34"/>
      <c r="G21" s="33"/>
      <c r="H21" s="35">
        <f>SUM(H9:H20)</f>
        <v>4327153</v>
      </c>
      <c r="I21" s="35">
        <f>SUM(I9:I20)</f>
        <v>667563</v>
      </c>
      <c r="J21" s="35">
        <f>SUM(J9:J20)</f>
        <v>170100</v>
      </c>
      <c r="K21" s="35">
        <f>SUM(K9:K20)</f>
        <v>3489490</v>
      </c>
      <c r="L21" s="92"/>
    </row>
    <row r="22" spans="2:12" x14ac:dyDescent="0.2">
      <c r="B22" s="42"/>
      <c r="C22" s="61"/>
      <c r="D22" s="62"/>
      <c r="E22" s="36"/>
      <c r="F22" s="36"/>
      <c r="G22" s="36"/>
      <c r="H22" s="36"/>
      <c r="I22" s="36"/>
      <c r="J22" s="36"/>
      <c r="K22" s="36"/>
      <c r="L22" s="92"/>
    </row>
    <row r="23" spans="2:12" x14ac:dyDescent="0.2">
      <c r="B23" s="40" t="s">
        <v>61</v>
      </c>
      <c r="C23" s="40"/>
      <c r="D23" s="28" t="s">
        <v>87</v>
      </c>
      <c r="E23" s="30" t="s">
        <v>57</v>
      </c>
      <c r="F23" s="30" t="s">
        <v>62</v>
      </c>
      <c r="G23" s="30" t="s">
        <v>62</v>
      </c>
      <c r="H23" s="31">
        <v>50000</v>
      </c>
      <c r="I23" s="31">
        <v>0</v>
      </c>
      <c r="J23" s="31">
        <v>0</v>
      </c>
      <c r="K23" s="31">
        <f t="shared" ref="K23:K29" si="3">H23-I23-J23</f>
        <v>50000</v>
      </c>
      <c r="L23" s="92"/>
    </row>
    <row r="24" spans="2:12" x14ac:dyDescent="0.2">
      <c r="B24" s="40" t="s">
        <v>64</v>
      </c>
      <c r="C24" s="40"/>
      <c r="D24" s="28" t="s">
        <v>88</v>
      </c>
      <c r="E24" s="30" t="s">
        <v>57</v>
      </c>
      <c r="F24" s="30" t="s">
        <v>60</v>
      </c>
      <c r="G24" s="30" t="s">
        <v>65</v>
      </c>
      <c r="H24" s="31">
        <v>1600000.02</v>
      </c>
      <c r="I24" s="31">
        <v>0</v>
      </c>
      <c r="J24" s="31">
        <v>0</v>
      </c>
      <c r="K24" s="31">
        <f t="shared" si="3"/>
        <v>1600000.02</v>
      </c>
      <c r="L24" s="92"/>
    </row>
    <row r="25" spans="2:12" x14ac:dyDescent="0.2">
      <c r="B25" s="40" t="s">
        <v>69</v>
      </c>
      <c r="C25" s="40"/>
      <c r="D25" s="28" t="s">
        <v>87</v>
      </c>
      <c r="E25" s="30" t="s">
        <v>57</v>
      </c>
      <c r="F25" s="30" t="s">
        <v>70</v>
      </c>
      <c r="G25" s="30" t="s">
        <v>71</v>
      </c>
      <c r="H25" s="31">
        <v>100000</v>
      </c>
      <c r="I25" s="31">
        <v>0</v>
      </c>
      <c r="J25" s="31">
        <v>0</v>
      </c>
      <c r="K25" s="31">
        <f t="shared" si="3"/>
        <v>100000</v>
      </c>
      <c r="L25" s="92"/>
    </row>
    <row r="26" spans="2:12" x14ac:dyDescent="0.2">
      <c r="B26" s="65" t="s">
        <v>52</v>
      </c>
      <c r="C26" s="65"/>
      <c r="D26" s="67" t="s">
        <v>87</v>
      </c>
      <c r="E26" s="68" t="s">
        <v>57</v>
      </c>
      <c r="F26" s="68" t="s">
        <v>70</v>
      </c>
      <c r="G26" s="68" t="s">
        <v>58</v>
      </c>
      <c r="H26" s="69">
        <f>283900-100000</f>
        <v>183900</v>
      </c>
      <c r="I26" s="69">
        <v>118950</v>
      </c>
      <c r="J26" s="69">
        <v>0</v>
      </c>
      <c r="K26" s="69">
        <f t="shared" si="3"/>
        <v>64950</v>
      </c>
      <c r="L26" s="97">
        <v>-100000</v>
      </c>
    </row>
    <row r="27" spans="2:12" x14ac:dyDescent="0.2">
      <c r="B27" s="40" t="s">
        <v>76</v>
      </c>
      <c r="C27" s="40"/>
      <c r="D27" s="28" t="s">
        <v>87</v>
      </c>
      <c r="E27" s="30" t="s">
        <v>57</v>
      </c>
      <c r="F27" s="30" t="s">
        <v>78</v>
      </c>
      <c r="G27" s="30" t="s">
        <v>70</v>
      </c>
      <c r="H27" s="31">
        <v>100000</v>
      </c>
      <c r="I27" s="31">
        <v>78244.44</v>
      </c>
      <c r="J27" s="31">
        <v>7000</v>
      </c>
      <c r="K27" s="31">
        <f t="shared" si="3"/>
        <v>14755.559999999998</v>
      </c>
      <c r="L27" s="92"/>
    </row>
    <row r="28" spans="2:12" x14ac:dyDescent="0.2">
      <c r="B28" s="40" t="s">
        <v>83</v>
      </c>
      <c r="C28" s="40"/>
      <c r="D28" s="28" t="s">
        <v>87</v>
      </c>
      <c r="E28" s="30" t="s">
        <v>82</v>
      </c>
      <c r="F28" s="30" t="s">
        <v>71</v>
      </c>
      <c r="G28" s="30" t="s">
        <v>71</v>
      </c>
      <c r="H28" s="31">
        <v>299999</v>
      </c>
      <c r="I28" s="31">
        <v>284640.99</v>
      </c>
      <c r="J28" s="31">
        <v>0</v>
      </c>
      <c r="K28" s="31">
        <f t="shared" si="3"/>
        <v>15358.010000000009</v>
      </c>
      <c r="L28" s="92"/>
    </row>
    <row r="29" spans="2:12" x14ac:dyDescent="0.2">
      <c r="B29" s="40" t="s">
        <v>85</v>
      </c>
      <c r="C29" s="40"/>
      <c r="D29" s="28" t="s">
        <v>87</v>
      </c>
      <c r="E29" s="30" t="s">
        <v>82</v>
      </c>
      <c r="F29" s="30" t="s">
        <v>60</v>
      </c>
      <c r="G29" s="30" t="s">
        <v>58</v>
      </c>
      <c r="H29" s="31">
        <v>700000</v>
      </c>
      <c r="I29" s="31">
        <v>16777.400000000001</v>
      </c>
      <c r="J29" s="31">
        <v>0</v>
      </c>
      <c r="K29" s="31">
        <f t="shared" si="3"/>
        <v>683222.6</v>
      </c>
      <c r="L29" s="92"/>
    </row>
    <row r="30" spans="2:12" ht="38.25" x14ac:dyDescent="0.2">
      <c r="B30" s="41" t="s">
        <v>89</v>
      </c>
      <c r="C30" s="45" t="s">
        <v>108</v>
      </c>
      <c r="D30" s="32"/>
      <c r="E30" s="33"/>
      <c r="F30" s="34"/>
      <c r="G30" s="33"/>
      <c r="H30" s="35">
        <f>SUM(H23:H29)</f>
        <v>3033899.02</v>
      </c>
      <c r="I30" s="35">
        <f>SUM(I23:I29)</f>
        <v>498612.83</v>
      </c>
      <c r="J30" s="35">
        <f>SUM(J23:J29)</f>
        <v>7000</v>
      </c>
      <c r="K30" s="35">
        <f>SUM(K23:K29)</f>
        <v>2528286.19</v>
      </c>
      <c r="L30" s="92"/>
    </row>
    <row r="31" spans="2:12" x14ac:dyDescent="0.2">
      <c r="B31" s="39"/>
      <c r="C31" s="39"/>
      <c r="D31" s="25"/>
      <c r="E31" s="25"/>
      <c r="F31" s="25"/>
      <c r="G31" s="26"/>
      <c r="H31" s="25"/>
      <c r="I31" s="25"/>
      <c r="J31" s="25"/>
      <c r="K31" s="27"/>
      <c r="L31" s="92"/>
    </row>
    <row r="32" spans="2:12" x14ac:dyDescent="0.2">
      <c r="B32" s="65" t="s">
        <v>52</v>
      </c>
      <c r="C32" s="65"/>
      <c r="D32" s="67" t="s">
        <v>122</v>
      </c>
      <c r="E32" s="68" t="s">
        <v>57</v>
      </c>
      <c r="F32" s="68" t="s">
        <v>70</v>
      </c>
      <c r="G32" s="68" t="s">
        <v>58</v>
      </c>
      <c r="H32" s="69">
        <v>50000</v>
      </c>
      <c r="I32" s="69">
        <v>0</v>
      </c>
      <c r="J32" s="69">
        <v>0</v>
      </c>
      <c r="K32" s="69">
        <f t="shared" ref="K32" si="4">H32-I32-J32</f>
        <v>50000</v>
      </c>
      <c r="L32" s="97">
        <v>50000</v>
      </c>
    </row>
    <row r="33" spans="2:12" ht="63.75" x14ac:dyDescent="0.2">
      <c r="B33" s="41"/>
      <c r="C33" s="45" t="s">
        <v>109</v>
      </c>
      <c r="D33" s="28"/>
      <c r="E33" s="33"/>
      <c r="F33" s="34"/>
      <c r="G33" s="33"/>
      <c r="H33" s="35">
        <f>SUM(H32)</f>
        <v>50000</v>
      </c>
      <c r="I33" s="35">
        <f t="shared" ref="I33:K33" si="5">SUM(I32)</f>
        <v>0</v>
      </c>
      <c r="J33" s="35">
        <f t="shared" si="5"/>
        <v>0</v>
      </c>
      <c r="K33" s="35">
        <f t="shared" si="5"/>
        <v>50000</v>
      </c>
      <c r="L33" s="92"/>
    </row>
    <row r="34" spans="2:12" x14ac:dyDescent="0.2">
      <c r="B34" s="39"/>
      <c r="C34" s="39"/>
      <c r="D34" s="25"/>
      <c r="E34" s="25"/>
      <c r="F34" s="25"/>
      <c r="G34" s="26"/>
      <c r="H34" s="25"/>
      <c r="I34" s="25"/>
      <c r="J34" s="25"/>
      <c r="K34" s="27"/>
      <c r="L34" s="92"/>
    </row>
    <row r="35" spans="2:12" ht="15" x14ac:dyDescent="0.25">
      <c r="B35" s="65" t="s">
        <v>52</v>
      </c>
      <c r="C35" s="71"/>
      <c r="D35" s="72" t="s">
        <v>118</v>
      </c>
      <c r="E35" s="68" t="s">
        <v>57</v>
      </c>
      <c r="F35" s="68" t="s">
        <v>70</v>
      </c>
      <c r="G35" s="68" t="s">
        <v>58</v>
      </c>
      <c r="H35" s="69">
        <v>50000</v>
      </c>
      <c r="I35" s="69">
        <v>0</v>
      </c>
      <c r="J35" s="69">
        <v>0</v>
      </c>
      <c r="K35" s="69">
        <f t="shared" ref="K35" si="6">H35-I35-J35</f>
        <v>50000</v>
      </c>
      <c r="L35" s="97">
        <v>50000</v>
      </c>
    </row>
    <row r="36" spans="2:12" ht="60" x14ac:dyDescent="0.25">
      <c r="B36" s="46"/>
      <c r="C36" s="51" t="s">
        <v>120</v>
      </c>
      <c r="D36" s="50"/>
      <c r="E36" s="47"/>
      <c r="F36" s="47"/>
      <c r="G36" s="48"/>
      <c r="H36" s="63">
        <f>SUM(H35)</f>
        <v>50000</v>
      </c>
      <c r="I36" s="63">
        <f t="shared" ref="I36:K36" si="7">SUM(I35)</f>
        <v>0</v>
      </c>
      <c r="J36" s="63">
        <f t="shared" si="7"/>
        <v>0</v>
      </c>
      <c r="K36" s="63">
        <f t="shared" si="7"/>
        <v>50000</v>
      </c>
      <c r="L36" s="92"/>
    </row>
    <row r="37" spans="2:12" ht="15" x14ac:dyDescent="0.25">
      <c r="B37" s="73"/>
      <c r="C37" s="74"/>
      <c r="D37" s="75"/>
      <c r="E37" s="76"/>
      <c r="F37" s="76"/>
      <c r="G37" s="76"/>
      <c r="H37" s="77"/>
      <c r="I37" s="77"/>
      <c r="J37" s="77"/>
      <c r="K37" s="77"/>
      <c r="L37" s="92"/>
    </row>
    <row r="38" spans="2:12" x14ac:dyDescent="0.2">
      <c r="B38" s="40" t="s">
        <v>55</v>
      </c>
      <c r="C38" s="40"/>
      <c r="D38" s="29" t="s">
        <v>56</v>
      </c>
      <c r="E38" s="30" t="s">
        <v>57</v>
      </c>
      <c r="F38" s="30" t="s">
        <v>58</v>
      </c>
      <c r="G38" s="30" t="s">
        <v>58</v>
      </c>
      <c r="H38" s="31">
        <v>699999.96</v>
      </c>
      <c r="I38" s="31">
        <v>22605</v>
      </c>
      <c r="J38" s="31">
        <v>0</v>
      </c>
      <c r="K38" s="31">
        <f t="shared" ref="K38:K47" si="8">H38-I38-J38</f>
        <v>677394.96</v>
      </c>
      <c r="L38" s="92"/>
    </row>
    <row r="39" spans="2:12" x14ac:dyDescent="0.2">
      <c r="B39" s="40" t="s">
        <v>59</v>
      </c>
      <c r="C39" s="40"/>
      <c r="D39" s="29" t="s">
        <v>56</v>
      </c>
      <c r="E39" s="30" t="s">
        <v>57</v>
      </c>
      <c r="F39" s="30" t="s">
        <v>58</v>
      </c>
      <c r="G39" s="30" t="s">
        <v>60</v>
      </c>
      <c r="H39" s="31">
        <v>600000</v>
      </c>
      <c r="I39" s="31">
        <v>0</v>
      </c>
      <c r="J39" s="31">
        <v>0</v>
      </c>
      <c r="K39" s="31">
        <f t="shared" si="8"/>
        <v>600000</v>
      </c>
      <c r="L39" s="92"/>
    </row>
    <row r="40" spans="2:12" x14ac:dyDescent="0.2">
      <c r="B40" s="40" t="s">
        <v>61</v>
      </c>
      <c r="C40" s="40"/>
      <c r="D40" s="29" t="s">
        <v>56</v>
      </c>
      <c r="E40" s="30" t="s">
        <v>57</v>
      </c>
      <c r="F40" s="30" t="s">
        <v>62</v>
      </c>
      <c r="G40" s="30" t="s">
        <v>62</v>
      </c>
      <c r="H40" s="31">
        <v>50000</v>
      </c>
      <c r="I40" s="31">
        <v>0</v>
      </c>
      <c r="J40" s="31">
        <v>0</v>
      </c>
      <c r="K40" s="31">
        <f t="shared" si="8"/>
        <v>50000</v>
      </c>
      <c r="L40" s="92"/>
    </row>
    <row r="41" spans="2:12" x14ac:dyDescent="0.2">
      <c r="B41" s="40" t="s">
        <v>63</v>
      </c>
      <c r="C41" s="40"/>
      <c r="D41" s="29" t="s">
        <v>56</v>
      </c>
      <c r="E41" s="30" t="s">
        <v>57</v>
      </c>
      <c r="F41" s="30" t="s">
        <v>62</v>
      </c>
      <c r="G41" s="30" t="s">
        <v>60</v>
      </c>
      <c r="H41" s="31">
        <v>200000</v>
      </c>
      <c r="I41" s="31">
        <v>0</v>
      </c>
      <c r="J41" s="31">
        <v>0</v>
      </c>
      <c r="K41" s="31">
        <f t="shared" si="8"/>
        <v>200000</v>
      </c>
      <c r="L41" s="92"/>
    </row>
    <row r="42" spans="2:12" x14ac:dyDescent="0.2">
      <c r="B42" s="40" t="s">
        <v>64</v>
      </c>
      <c r="C42" s="40"/>
      <c r="D42" s="29" t="s">
        <v>56</v>
      </c>
      <c r="E42" s="30" t="s">
        <v>57</v>
      </c>
      <c r="F42" s="30" t="s">
        <v>60</v>
      </c>
      <c r="G42" s="30" t="s">
        <v>65</v>
      </c>
      <c r="H42" s="31">
        <v>2065000</v>
      </c>
      <c r="I42" s="31">
        <v>0</v>
      </c>
      <c r="J42" s="31">
        <v>1880000</v>
      </c>
      <c r="K42" s="31">
        <f t="shared" si="8"/>
        <v>185000</v>
      </c>
      <c r="L42" s="92"/>
    </row>
    <row r="43" spans="2:12" x14ac:dyDescent="0.2">
      <c r="B43" s="40" t="s">
        <v>66</v>
      </c>
      <c r="C43" s="40"/>
      <c r="D43" s="29" t="s">
        <v>67</v>
      </c>
      <c r="E43" s="30" t="s">
        <v>57</v>
      </c>
      <c r="F43" s="30" t="s">
        <v>60</v>
      </c>
      <c r="G43" s="30" t="s">
        <v>68</v>
      </c>
      <c r="H43" s="31">
        <v>700000</v>
      </c>
      <c r="I43" s="31">
        <v>0</v>
      </c>
      <c r="J43" s="31">
        <v>0</v>
      </c>
      <c r="K43" s="31">
        <f t="shared" si="8"/>
        <v>700000</v>
      </c>
      <c r="L43" s="92"/>
    </row>
    <row r="44" spans="2:12" x14ac:dyDescent="0.2">
      <c r="B44" s="65" t="s">
        <v>69</v>
      </c>
      <c r="C44" s="65"/>
      <c r="D44" s="67" t="s">
        <v>56</v>
      </c>
      <c r="E44" s="68" t="s">
        <v>57</v>
      </c>
      <c r="F44" s="68" t="s">
        <v>70</v>
      </c>
      <c r="G44" s="68" t="s">
        <v>71</v>
      </c>
      <c r="H44" s="69">
        <f>50000-25000</f>
        <v>25000</v>
      </c>
      <c r="I44" s="69">
        <v>0</v>
      </c>
      <c r="J44" s="69">
        <v>0</v>
      </c>
      <c r="K44" s="69">
        <f t="shared" si="8"/>
        <v>25000</v>
      </c>
      <c r="L44" s="98">
        <v>-25000</v>
      </c>
    </row>
    <row r="45" spans="2:12" x14ac:dyDescent="0.2">
      <c r="B45" s="65" t="s">
        <v>52</v>
      </c>
      <c r="C45" s="65"/>
      <c r="D45" s="67" t="s">
        <v>56</v>
      </c>
      <c r="E45" s="68" t="s">
        <v>57</v>
      </c>
      <c r="F45" s="68" t="s">
        <v>70</v>
      </c>
      <c r="G45" s="68" t="s">
        <v>58</v>
      </c>
      <c r="H45" s="69">
        <f>626250-250000</f>
        <v>376250</v>
      </c>
      <c r="I45" s="69">
        <v>0</v>
      </c>
      <c r="J45" s="69">
        <v>65750</v>
      </c>
      <c r="K45" s="69">
        <f t="shared" si="8"/>
        <v>310500</v>
      </c>
      <c r="L45" s="99">
        <v>-250000</v>
      </c>
    </row>
    <row r="46" spans="2:12" x14ac:dyDescent="0.2">
      <c r="B46" s="40" t="s">
        <v>76</v>
      </c>
      <c r="C46" s="40"/>
      <c r="D46" s="29" t="s">
        <v>77</v>
      </c>
      <c r="E46" s="30" t="s">
        <v>57</v>
      </c>
      <c r="F46" s="30" t="s">
        <v>78</v>
      </c>
      <c r="G46" s="30" t="s">
        <v>70</v>
      </c>
      <c r="H46" s="31">
        <v>800000</v>
      </c>
      <c r="I46" s="31">
        <v>0</v>
      </c>
      <c r="J46" s="31">
        <v>0</v>
      </c>
      <c r="K46" s="31">
        <f t="shared" si="8"/>
        <v>800000</v>
      </c>
      <c r="L46" s="92"/>
    </row>
    <row r="47" spans="2:12" x14ac:dyDescent="0.2">
      <c r="B47" s="40" t="s">
        <v>54</v>
      </c>
      <c r="C47" s="40"/>
      <c r="D47" s="29" t="s">
        <v>72</v>
      </c>
      <c r="E47" s="30" t="s">
        <v>73</v>
      </c>
      <c r="F47" s="30" t="s">
        <v>58</v>
      </c>
      <c r="G47" s="30" t="s">
        <v>74</v>
      </c>
      <c r="H47" s="31">
        <v>119607015.09</v>
      </c>
      <c r="I47" s="31">
        <v>0</v>
      </c>
      <c r="J47" s="31">
        <v>88700000</v>
      </c>
      <c r="K47" s="31">
        <f t="shared" si="8"/>
        <v>30907015.090000004</v>
      </c>
      <c r="L47" s="92"/>
    </row>
    <row r="48" spans="2:12" ht="25.5" customHeight="1" x14ac:dyDescent="0.2">
      <c r="B48" s="41" t="s">
        <v>75</v>
      </c>
      <c r="C48" s="45" t="s">
        <v>130</v>
      </c>
      <c r="D48" s="32"/>
      <c r="E48" s="33"/>
      <c r="F48" s="34"/>
      <c r="G48" s="33"/>
      <c r="H48" s="35">
        <f>SUM(H38:H47)</f>
        <v>125123265.05</v>
      </c>
      <c r="I48" s="35">
        <f>SUM(I38:I47)</f>
        <v>22605</v>
      </c>
      <c r="J48" s="35">
        <f>SUM(J38:J47)</f>
        <v>90645750</v>
      </c>
      <c r="K48" s="35">
        <f>SUM(K38:K47)</f>
        <v>34454910.050000004</v>
      </c>
      <c r="L48" s="92"/>
    </row>
    <row r="49" spans="2:12" x14ac:dyDescent="0.2">
      <c r="B49" s="78"/>
      <c r="C49" s="79"/>
      <c r="D49" s="80"/>
      <c r="E49" s="81"/>
      <c r="F49" s="81"/>
      <c r="G49" s="81"/>
      <c r="H49" s="81"/>
      <c r="I49" s="81"/>
      <c r="J49" s="81"/>
      <c r="K49" s="81"/>
      <c r="L49" s="92"/>
    </row>
    <row r="50" spans="2:12" x14ac:dyDescent="0.2">
      <c r="B50" s="52"/>
      <c r="C50" s="53"/>
      <c r="D50" s="29" t="s">
        <v>123</v>
      </c>
      <c r="E50" s="33"/>
      <c r="F50" s="33"/>
      <c r="G50" s="33"/>
      <c r="H50" s="33"/>
      <c r="I50" s="33"/>
      <c r="J50" s="33"/>
      <c r="K50" s="33"/>
      <c r="L50" s="92"/>
    </row>
    <row r="51" spans="2:12" x14ac:dyDescent="0.2">
      <c r="B51" s="65" t="s">
        <v>69</v>
      </c>
      <c r="C51" s="82"/>
      <c r="D51" s="67" t="s">
        <v>123</v>
      </c>
      <c r="E51" s="68" t="s">
        <v>57</v>
      </c>
      <c r="F51" s="68" t="s">
        <v>70</v>
      </c>
      <c r="G51" s="68" t="s">
        <v>71</v>
      </c>
      <c r="H51" s="69">
        <v>25000</v>
      </c>
      <c r="I51" s="69">
        <v>0</v>
      </c>
      <c r="J51" s="69">
        <v>0</v>
      </c>
      <c r="K51" s="69">
        <f t="shared" ref="K51:K52" si="9">H51-I51-J51</f>
        <v>25000</v>
      </c>
      <c r="L51" s="98">
        <v>25000</v>
      </c>
    </row>
    <row r="52" spans="2:12" x14ac:dyDescent="0.2">
      <c r="B52" s="65" t="s">
        <v>52</v>
      </c>
      <c r="C52" s="82"/>
      <c r="D52" s="67" t="s">
        <v>123</v>
      </c>
      <c r="E52" s="68" t="s">
        <v>57</v>
      </c>
      <c r="F52" s="68" t="s">
        <v>70</v>
      </c>
      <c r="G52" s="68" t="s">
        <v>58</v>
      </c>
      <c r="H52" s="69">
        <v>250000</v>
      </c>
      <c r="I52" s="69">
        <v>0</v>
      </c>
      <c r="J52" s="69">
        <v>0</v>
      </c>
      <c r="K52" s="69">
        <f t="shared" si="9"/>
        <v>250000</v>
      </c>
      <c r="L52" s="99">
        <v>250000</v>
      </c>
    </row>
    <row r="53" spans="2:12" ht="38.25" x14ac:dyDescent="0.2">
      <c r="B53" s="52"/>
      <c r="C53" s="45" t="s">
        <v>113</v>
      </c>
      <c r="D53" s="29"/>
      <c r="E53" s="33"/>
      <c r="F53" s="33"/>
      <c r="G53" s="33"/>
      <c r="H53" s="35">
        <f>SUM(H51:H52)</f>
        <v>275000</v>
      </c>
      <c r="I53" s="35">
        <f t="shared" ref="I53:K53" si="10">SUM(I51:I52)</f>
        <v>0</v>
      </c>
      <c r="J53" s="35">
        <f t="shared" si="10"/>
        <v>0</v>
      </c>
      <c r="K53" s="35">
        <f t="shared" si="10"/>
        <v>275000</v>
      </c>
      <c r="L53" s="92"/>
    </row>
    <row r="54" spans="2:12" x14ac:dyDescent="0.2">
      <c r="B54" s="24"/>
      <c r="C54" s="24"/>
      <c r="L54" s="92"/>
    </row>
    <row r="55" spans="2:12" x14ac:dyDescent="0.2">
      <c r="B55" s="24"/>
      <c r="C55" s="24"/>
      <c r="L55" s="92"/>
    </row>
    <row r="56" spans="2:12" x14ac:dyDescent="0.2">
      <c r="B56" s="52"/>
      <c r="C56" s="45"/>
      <c r="D56" s="28"/>
      <c r="E56" s="33"/>
      <c r="F56" s="33"/>
      <c r="G56" s="33"/>
      <c r="H56" s="33"/>
      <c r="I56" s="33"/>
      <c r="J56" s="33"/>
      <c r="K56" s="33"/>
      <c r="L56" s="92"/>
    </row>
    <row r="57" spans="2:12" x14ac:dyDescent="0.2">
      <c r="B57" s="40" t="s">
        <v>90</v>
      </c>
      <c r="C57" s="45"/>
      <c r="D57" s="28" t="s">
        <v>91</v>
      </c>
      <c r="E57" s="30" t="s">
        <v>57</v>
      </c>
      <c r="F57" s="30" t="s">
        <v>71</v>
      </c>
      <c r="G57" s="30" t="s">
        <v>71</v>
      </c>
      <c r="H57" s="31">
        <v>3600000</v>
      </c>
      <c r="I57" s="31">
        <v>1100444</v>
      </c>
      <c r="J57" s="31">
        <v>2499556</v>
      </c>
      <c r="K57" s="31">
        <f t="shared" ref="K57:K64" si="11">H57-I57-J57</f>
        <v>0</v>
      </c>
      <c r="L57" s="92"/>
    </row>
    <row r="58" spans="2:12" s="70" customFormat="1" x14ac:dyDescent="0.2">
      <c r="B58" s="65" t="s">
        <v>61</v>
      </c>
      <c r="C58" s="65"/>
      <c r="D58" s="67" t="s">
        <v>91</v>
      </c>
      <c r="E58" s="68" t="s">
        <v>57</v>
      </c>
      <c r="F58" s="68" t="s">
        <v>62</v>
      </c>
      <c r="G58" s="68" t="s">
        <v>62</v>
      </c>
      <c r="H58" s="69">
        <f>50000-50000</f>
        <v>0</v>
      </c>
      <c r="I58" s="69">
        <v>0</v>
      </c>
      <c r="J58" s="69">
        <v>0</v>
      </c>
      <c r="K58" s="69">
        <f t="shared" si="11"/>
        <v>0</v>
      </c>
      <c r="L58" s="100">
        <v>-50000</v>
      </c>
    </row>
    <row r="59" spans="2:12" x14ac:dyDescent="0.2">
      <c r="B59" s="40" t="s">
        <v>69</v>
      </c>
      <c r="C59" s="40"/>
      <c r="D59" s="28" t="s">
        <v>91</v>
      </c>
      <c r="E59" s="30" t="s">
        <v>57</v>
      </c>
      <c r="F59" s="30" t="s">
        <v>70</v>
      </c>
      <c r="G59" s="30" t="s">
        <v>71</v>
      </c>
      <c r="H59" s="31">
        <v>50000</v>
      </c>
      <c r="I59" s="31">
        <v>1820</v>
      </c>
      <c r="J59" s="31">
        <v>0</v>
      </c>
      <c r="K59" s="31">
        <f t="shared" si="11"/>
        <v>48180</v>
      </c>
      <c r="L59" s="92"/>
    </row>
    <row r="60" spans="2:12" s="70" customFormat="1" x14ac:dyDescent="0.2">
      <c r="B60" s="65" t="s">
        <v>52</v>
      </c>
      <c r="C60" s="65"/>
      <c r="D60" s="67" t="s">
        <v>91</v>
      </c>
      <c r="E60" s="68" t="s">
        <v>57</v>
      </c>
      <c r="F60" s="68" t="s">
        <v>70</v>
      </c>
      <c r="G60" s="68" t="s">
        <v>58</v>
      </c>
      <c r="H60" s="69">
        <f>375750-100000</f>
        <v>275750</v>
      </c>
      <c r="I60" s="69">
        <v>168950</v>
      </c>
      <c r="J60" s="69">
        <v>16700</v>
      </c>
      <c r="K60" s="69">
        <f t="shared" si="11"/>
        <v>90100</v>
      </c>
      <c r="L60" s="102">
        <v>-100000</v>
      </c>
    </row>
    <row r="61" spans="2:12" x14ac:dyDescent="0.2">
      <c r="B61" s="40" t="s">
        <v>76</v>
      </c>
      <c r="C61" s="40"/>
      <c r="D61" s="28" t="s">
        <v>91</v>
      </c>
      <c r="E61" s="30" t="s">
        <v>57</v>
      </c>
      <c r="F61" s="30" t="s">
        <v>78</v>
      </c>
      <c r="G61" s="30" t="s">
        <v>70</v>
      </c>
      <c r="H61" s="31">
        <v>300000</v>
      </c>
      <c r="I61" s="31">
        <v>65000</v>
      </c>
      <c r="J61" s="31">
        <v>0</v>
      </c>
      <c r="K61" s="31">
        <f t="shared" si="11"/>
        <v>235000</v>
      </c>
      <c r="L61" s="92"/>
    </row>
    <row r="62" spans="2:12" x14ac:dyDescent="0.2">
      <c r="B62" s="40" t="s">
        <v>85</v>
      </c>
      <c r="C62" s="40"/>
      <c r="D62" s="28" t="s">
        <v>92</v>
      </c>
      <c r="E62" s="30" t="s">
        <v>82</v>
      </c>
      <c r="F62" s="30" t="s">
        <v>60</v>
      </c>
      <c r="G62" s="30" t="s">
        <v>58</v>
      </c>
      <c r="H62" s="31">
        <v>600000</v>
      </c>
      <c r="I62" s="31">
        <v>0</v>
      </c>
      <c r="J62" s="31">
        <v>0</v>
      </c>
      <c r="K62" s="31">
        <f t="shared" si="11"/>
        <v>600000</v>
      </c>
      <c r="L62" s="92"/>
    </row>
    <row r="63" spans="2:12" x14ac:dyDescent="0.2">
      <c r="B63" s="40" t="s">
        <v>50</v>
      </c>
      <c r="C63" s="40"/>
      <c r="D63" s="28" t="s">
        <v>91</v>
      </c>
      <c r="E63" s="30" t="s">
        <v>73</v>
      </c>
      <c r="F63" s="30" t="s">
        <v>71</v>
      </c>
      <c r="G63" s="30" t="s">
        <v>60</v>
      </c>
      <c r="H63" s="31">
        <v>510000</v>
      </c>
      <c r="I63" s="31">
        <v>0</v>
      </c>
      <c r="J63" s="31">
        <v>0</v>
      </c>
      <c r="K63" s="31">
        <f t="shared" si="11"/>
        <v>510000</v>
      </c>
      <c r="L63" s="92"/>
    </row>
    <row r="64" spans="2:12" x14ac:dyDescent="0.2">
      <c r="B64" s="40" t="s">
        <v>51</v>
      </c>
      <c r="C64" s="40"/>
      <c r="D64" s="28" t="s">
        <v>91</v>
      </c>
      <c r="E64" s="30" t="s">
        <v>73</v>
      </c>
      <c r="F64" s="30" t="s">
        <v>71</v>
      </c>
      <c r="G64" s="30" t="s">
        <v>68</v>
      </c>
      <c r="H64" s="31">
        <v>1000000</v>
      </c>
      <c r="I64" s="31">
        <v>0</v>
      </c>
      <c r="J64" s="31">
        <v>0</v>
      </c>
      <c r="K64" s="31">
        <f t="shared" si="11"/>
        <v>1000000</v>
      </c>
      <c r="L64" s="92"/>
    </row>
    <row r="65" spans="2:12" ht="51" x14ac:dyDescent="0.2">
      <c r="B65" s="41" t="s">
        <v>93</v>
      </c>
      <c r="C65" s="45" t="s">
        <v>114</v>
      </c>
      <c r="D65" s="32"/>
      <c r="E65" s="33"/>
      <c r="F65" s="34"/>
      <c r="G65" s="33"/>
      <c r="H65" s="35">
        <f>SUM(H57:H64)</f>
        <v>6335750</v>
      </c>
      <c r="I65" s="35">
        <f>SUM(I57:I64)</f>
        <v>1336214</v>
      </c>
      <c r="J65" s="35">
        <f>SUM(J57:J64)</f>
        <v>2516256</v>
      </c>
      <c r="K65" s="35">
        <f>SUM(K57:K64)</f>
        <v>2483280</v>
      </c>
      <c r="L65" s="94"/>
    </row>
    <row r="66" spans="2:12" x14ac:dyDescent="0.2">
      <c r="B66" s="85"/>
      <c r="C66" s="86"/>
      <c r="D66" s="87"/>
      <c r="E66" s="81"/>
      <c r="F66" s="88"/>
      <c r="G66" s="81"/>
      <c r="H66" s="89"/>
      <c r="I66" s="89"/>
      <c r="J66" s="89"/>
      <c r="K66" s="89"/>
      <c r="L66" s="93"/>
    </row>
    <row r="67" spans="2:12" s="70" customFormat="1" x14ac:dyDescent="0.2">
      <c r="B67" s="65" t="s">
        <v>61</v>
      </c>
      <c r="C67" s="83"/>
      <c r="D67" s="67" t="s">
        <v>125</v>
      </c>
      <c r="E67" s="68" t="s">
        <v>57</v>
      </c>
      <c r="F67" s="68" t="s">
        <v>62</v>
      </c>
      <c r="G67" s="68" t="s">
        <v>62</v>
      </c>
      <c r="H67" s="69">
        <v>50000</v>
      </c>
      <c r="I67" s="69">
        <v>0</v>
      </c>
      <c r="J67" s="69">
        <v>0</v>
      </c>
      <c r="K67" s="69">
        <f t="shared" ref="K67:K68" si="12">H67-I67-J67</f>
        <v>50000</v>
      </c>
      <c r="L67" s="101">
        <v>50000</v>
      </c>
    </row>
    <row r="68" spans="2:12" s="70" customFormat="1" x14ac:dyDescent="0.2">
      <c r="B68" s="65" t="s">
        <v>52</v>
      </c>
      <c r="C68" s="83"/>
      <c r="D68" s="67" t="s">
        <v>125</v>
      </c>
      <c r="E68" s="68" t="s">
        <v>57</v>
      </c>
      <c r="F68" s="68" t="s">
        <v>70</v>
      </c>
      <c r="G68" s="68" t="s">
        <v>58</v>
      </c>
      <c r="H68" s="69">
        <v>100000</v>
      </c>
      <c r="I68" s="69">
        <v>0</v>
      </c>
      <c r="J68" s="69">
        <v>0</v>
      </c>
      <c r="K68" s="69">
        <f t="shared" si="12"/>
        <v>100000</v>
      </c>
      <c r="L68" s="103">
        <v>100000</v>
      </c>
    </row>
    <row r="69" spans="2:12" ht="89.25" x14ac:dyDescent="0.2">
      <c r="B69" s="41"/>
      <c r="C69" s="45" t="s">
        <v>115</v>
      </c>
      <c r="D69" s="32"/>
      <c r="E69" s="33"/>
      <c r="F69" s="34"/>
      <c r="G69" s="33"/>
      <c r="H69" s="35">
        <f>SUM(H67:H68)</f>
        <v>150000</v>
      </c>
      <c r="I69" s="35">
        <f t="shared" ref="I69:K69" si="13">SUM(I67:I68)</f>
        <v>0</v>
      </c>
      <c r="J69" s="35">
        <f t="shared" si="13"/>
        <v>0</v>
      </c>
      <c r="K69" s="35">
        <f t="shared" si="13"/>
        <v>150000</v>
      </c>
      <c r="L69" s="93"/>
    </row>
    <row r="70" spans="2:12" x14ac:dyDescent="0.2">
      <c r="B70" s="65" t="s">
        <v>61</v>
      </c>
      <c r="C70" s="45"/>
      <c r="D70" s="67" t="s">
        <v>126</v>
      </c>
      <c r="E70" s="68" t="s">
        <v>57</v>
      </c>
      <c r="F70" s="68" t="s">
        <v>62</v>
      </c>
      <c r="G70" s="68" t="s">
        <v>62</v>
      </c>
      <c r="H70" s="69">
        <v>50000</v>
      </c>
      <c r="I70" s="69">
        <v>0</v>
      </c>
      <c r="J70" s="69">
        <v>0</v>
      </c>
      <c r="K70" s="69">
        <f t="shared" ref="K70:K71" si="14">H70-I70-J70</f>
        <v>50000</v>
      </c>
      <c r="L70" s="105">
        <v>50000</v>
      </c>
    </row>
    <row r="71" spans="2:12" x14ac:dyDescent="0.2">
      <c r="B71" s="65" t="s">
        <v>69</v>
      </c>
      <c r="C71" s="45"/>
      <c r="D71" s="67" t="s">
        <v>126</v>
      </c>
      <c r="E71" s="68" t="s">
        <v>57</v>
      </c>
      <c r="F71" s="68" t="s">
        <v>70</v>
      </c>
      <c r="G71" s="68" t="s">
        <v>71</v>
      </c>
      <c r="H71" s="69">
        <v>50000</v>
      </c>
      <c r="I71" s="69">
        <v>0</v>
      </c>
      <c r="J71" s="69">
        <v>0</v>
      </c>
      <c r="K71" s="69">
        <f t="shared" si="14"/>
        <v>50000</v>
      </c>
      <c r="L71" s="104">
        <v>50000</v>
      </c>
    </row>
    <row r="72" spans="2:12" ht="63.75" x14ac:dyDescent="0.2">
      <c r="B72" s="41"/>
      <c r="C72" s="45" t="s">
        <v>117</v>
      </c>
      <c r="D72" s="32"/>
      <c r="E72" s="33"/>
      <c r="F72" s="34"/>
      <c r="G72" s="33"/>
      <c r="H72" s="35">
        <f>SUM(H70:H71)</f>
        <v>100000</v>
      </c>
      <c r="I72" s="35">
        <f t="shared" ref="I72:K72" si="15">SUM(I70:I71)</f>
        <v>0</v>
      </c>
      <c r="J72" s="35">
        <f t="shared" si="15"/>
        <v>0</v>
      </c>
      <c r="K72" s="35">
        <f t="shared" si="15"/>
        <v>100000</v>
      </c>
      <c r="L72" s="93"/>
    </row>
    <row r="73" spans="2:12" x14ac:dyDescent="0.2">
      <c r="B73" s="52"/>
      <c r="C73" s="52"/>
      <c r="D73" s="33"/>
      <c r="E73" s="33"/>
      <c r="F73" s="33"/>
      <c r="G73" s="33"/>
      <c r="H73" s="33"/>
      <c r="I73" s="33"/>
      <c r="J73" s="33"/>
      <c r="K73" s="33"/>
      <c r="L73" s="92"/>
    </row>
    <row r="74" spans="2:12" x14ac:dyDescent="0.2">
      <c r="B74" s="40" t="s">
        <v>59</v>
      </c>
      <c r="C74" s="40"/>
      <c r="D74" s="28" t="s">
        <v>94</v>
      </c>
      <c r="E74" s="30" t="s">
        <v>57</v>
      </c>
      <c r="F74" s="30" t="s">
        <v>58</v>
      </c>
      <c r="G74" s="30" t="s">
        <v>60</v>
      </c>
      <c r="H74" s="31">
        <v>600000</v>
      </c>
      <c r="I74" s="31">
        <v>116898.04</v>
      </c>
      <c r="J74" s="31">
        <v>0</v>
      </c>
      <c r="K74" s="31">
        <f t="shared" ref="K74:K85" si="16">H74-I74-J74</f>
        <v>483101.96</v>
      </c>
      <c r="L74" s="92"/>
    </row>
    <row r="75" spans="2:12" s="70" customFormat="1" x14ac:dyDescent="0.2">
      <c r="B75" s="65" t="s">
        <v>61</v>
      </c>
      <c r="C75" s="65"/>
      <c r="D75" s="67" t="s">
        <v>94</v>
      </c>
      <c r="E75" s="68" t="s">
        <v>57</v>
      </c>
      <c r="F75" s="68" t="s">
        <v>62</v>
      </c>
      <c r="G75" s="68" t="s">
        <v>62</v>
      </c>
      <c r="H75" s="69">
        <f>50000-50000</f>
        <v>0</v>
      </c>
      <c r="I75" s="69">
        <v>0</v>
      </c>
      <c r="J75" s="69">
        <v>0</v>
      </c>
      <c r="K75" s="69">
        <f t="shared" si="16"/>
        <v>0</v>
      </c>
      <c r="L75" s="106">
        <v>-50000</v>
      </c>
    </row>
    <row r="76" spans="2:12" x14ac:dyDescent="0.2">
      <c r="B76" s="65" t="s">
        <v>69</v>
      </c>
      <c r="C76" s="40"/>
      <c r="D76" s="67" t="s">
        <v>94</v>
      </c>
      <c r="E76" s="68" t="s">
        <v>57</v>
      </c>
      <c r="F76" s="68" t="s">
        <v>70</v>
      </c>
      <c r="G76" s="68" t="s">
        <v>71</v>
      </c>
      <c r="H76" s="69">
        <f>50000-50000</f>
        <v>0</v>
      </c>
      <c r="I76" s="69">
        <v>0</v>
      </c>
      <c r="J76" s="69">
        <v>0</v>
      </c>
      <c r="K76" s="69">
        <f t="shared" si="16"/>
        <v>0</v>
      </c>
      <c r="L76" s="107">
        <v>-50000</v>
      </c>
    </row>
    <row r="77" spans="2:12" x14ac:dyDescent="0.2">
      <c r="B77" s="40" t="s">
        <v>52</v>
      </c>
      <c r="C77" s="40"/>
      <c r="D77" s="28" t="s">
        <v>94</v>
      </c>
      <c r="E77" s="30" t="s">
        <v>57</v>
      </c>
      <c r="F77" s="30" t="s">
        <v>70</v>
      </c>
      <c r="G77" s="30" t="s">
        <v>58</v>
      </c>
      <c r="H77" s="31">
        <v>375750</v>
      </c>
      <c r="I77" s="31">
        <v>177600</v>
      </c>
      <c r="J77" s="31">
        <v>138650</v>
      </c>
      <c r="K77" s="31">
        <f t="shared" si="16"/>
        <v>59500</v>
      </c>
      <c r="L77" s="92"/>
    </row>
    <row r="78" spans="2:12" x14ac:dyDescent="0.2">
      <c r="B78" s="40" t="s">
        <v>95</v>
      </c>
      <c r="C78" s="40"/>
      <c r="D78" s="28" t="s">
        <v>94</v>
      </c>
      <c r="E78" s="30" t="s">
        <v>57</v>
      </c>
      <c r="F78" s="30" t="s">
        <v>78</v>
      </c>
      <c r="G78" s="30" t="s">
        <v>71</v>
      </c>
      <c r="H78" s="31">
        <v>300000</v>
      </c>
      <c r="I78" s="31">
        <v>0</v>
      </c>
      <c r="J78" s="31">
        <v>0</v>
      </c>
      <c r="K78" s="31">
        <f t="shared" si="16"/>
        <v>300000</v>
      </c>
      <c r="L78" s="92"/>
    </row>
    <row r="79" spans="2:12" x14ac:dyDescent="0.2">
      <c r="B79" s="40" t="s">
        <v>76</v>
      </c>
      <c r="C79" s="40"/>
      <c r="D79" s="28" t="s">
        <v>94</v>
      </c>
      <c r="E79" s="30" t="s">
        <v>57</v>
      </c>
      <c r="F79" s="30" t="s">
        <v>78</v>
      </c>
      <c r="G79" s="30" t="s">
        <v>70</v>
      </c>
      <c r="H79" s="31">
        <v>400000</v>
      </c>
      <c r="I79" s="31">
        <v>0</v>
      </c>
      <c r="J79" s="31">
        <v>0</v>
      </c>
      <c r="K79" s="31">
        <f t="shared" si="16"/>
        <v>400000</v>
      </c>
      <c r="L79" s="92"/>
    </row>
    <row r="80" spans="2:12" x14ac:dyDescent="0.2">
      <c r="B80" s="40" t="s">
        <v>96</v>
      </c>
      <c r="C80" s="40"/>
      <c r="D80" s="28" t="s">
        <v>94</v>
      </c>
      <c r="E80" s="30" t="s">
        <v>57</v>
      </c>
      <c r="F80" s="30" t="s">
        <v>78</v>
      </c>
      <c r="G80" s="30" t="s">
        <v>74</v>
      </c>
      <c r="H80" s="31">
        <v>400000</v>
      </c>
      <c r="I80" s="31">
        <v>0</v>
      </c>
      <c r="J80" s="31">
        <v>150000</v>
      </c>
      <c r="K80" s="31">
        <f t="shared" si="16"/>
        <v>250000</v>
      </c>
      <c r="L80" s="92"/>
    </row>
    <row r="81" spans="2:12" x14ac:dyDescent="0.2">
      <c r="B81" s="40" t="s">
        <v>83</v>
      </c>
      <c r="C81" s="40"/>
      <c r="D81" s="28" t="s">
        <v>94</v>
      </c>
      <c r="E81" s="30" t="s">
        <v>82</v>
      </c>
      <c r="F81" s="30" t="s">
        <v>71</v>
      </c>
      <c r="G81" s="30" t="s">
        <v>71</v>
      </c>
      <c r="H81" s="31">
        <v>299999</v>
      </c>
      <c r="I81" s="31">
        <v>230941</v>
      </c>
      <c r="J81" s="31">
        <v>35001</v>
      </c>
      <c r="K81" s="31">
        <f t="shared" si="16"/>
        <v>34057</v>
      </c>
      <c r="L81" s="92"/>
    </row>
    <row r="82" spans="2:12" x14ac:dyDescent="0.2">
      <c r="B82" s="40" t="s">
        <v>85</v>
      </c>
      <c r="C82" s="40"/>
      <c r="D82" s="28" t="s">
        <v>94</v>
      </c>
      <c r="E82" s="30" t="s">
        <v>82</v>
      </c>
      <c r="F82" s="30" t="s">
        <v>60</v>
      </c>
      <c r="G82" s="30" t="s">
        <v>58</v>
      </c>
      <c r="H82" s="31">
        <v>400000</v>
      </c>
      <c r="I82" s="31">
        <v>18800</v>
      </c>
      <c r="J82" s="31">
        <v>0</v>
      </c>
      <c r="K82" s="31">
        <f t="shared" si="16"/>
        <v>381200</v>
      </c>
      <c r="L82" s="92"/>
    </row>
    <row r="83" spans="2:12" x14ac:dyDescent="0.2">
      <c r="B83" s="40" t="s">
        <v>97</v>
      </c>
      <c r="C83" s="40"/>
      <c r="D83" s="28" t="s">
        <v>94</v>
      </c>
      <c r="E83" s="30" t="s">
        <v>82</v>
      </c>
      <c r="F83" s="30" t="s">
        <v>68</v>
      </c>
      <c r="G83" s="30" t="s">
        <v>70</v>
      </c>
      <c r="H83" s="31">
        <v>50000</v>
      </c>
      <c r="I83" s="31">
        <v>0</v>
      </c>
      <c r="J83" s="31">
        <v>0</v>
      </c>
      <c r="K83" s="31">
        <f t="shared" si="16"/>
        <v>50000</v>
      </c>
      <c r="L83" s="92"/>
    </row>
    <row r="84" spans="2:12" x14ac:dyDescent="0.2">
      <c r="B84" s="40" t="s">
        <v>50</v>
      </c>
      <c r="C84" s="40"/>
      <c r="D84" s="28" t="s">
        <v>98</v>
      </c>
      <c r="E84" s="30" t="s">
        <v>73</v>
      </c>
      <c r="F84" s="30" t="s">
        <v>71</v>
      </c>
      <c r="G84" s="30" t="s">
        <v>60</v>
      </c>
      <c r="H84" s="31">
        <v>630700</v>
      </c>
      <c r="I84" s="31">
        <v>0</v>
      </c>
      <c r="J84" s="31">
        <v>0</v>
      </c>
      <c r="K84" s="31">
        <f t="shared" si="16"/>
        <v>630700</v>
      </c>
      <c r="L84" s="92"/>
    </row>
    <row r="85" spans="2:12" x14ac:dyDescent="0.2">
      <c r="B85" s="40" t="s">
        <v>99</v>
      </c>
      <c r="C85" s="40"/>
      <c r="D85" s="28" t="s">
        <v>98</v>
      </c>
      <c r="E85" s="30" t="s">
        <v>73</v>
      </c>
      <c r="F85" s="30" t="s">
        <v>71</v>
      </c>
      <c r="G85" s="30" t="s">
        <v>70</v>
      </c>
      <c r="H85" s="31">
        <v>700000</v>
      </c>
      <c r="I85" s="31">
        <v>0</v>
      </c>
      <c r="J85" s="31">
        <v>0</v>
      </c>
      <c r="K85" s="31">
        <f t="shared" si="16"/>
        <v>700000</v>
      </c>
      <c r="L85" s="92"/>
    </row>
    <row r="86" spans="2:12" ht="51" x14ac:dyDescent="0.2">
      <c r="B86" s="41" t="s">
        <v>53</v>
      </c>
      <c r="C86" s="45" t="s">
        <v>116</v>
      </c>
      <c r="D86" s="32"/>
      <c r="E86" s="33"/>
      <c r="F86" s="34"/>
      <c r="G86" s="33"/>
      <c r="H86" s="35">
        <f>SUM(H74:H85)</f>
        <v>4156449</v>
      </c>
      <c r="I86" s="35">
        <f>SUM(I74:I85)</f>
        <v>544239.04</v>
      </c>
      <c r="J86" s="35">
        <f>SUM(J74:J85)</f>
        <v>323651</v>
      </c>
      <c r="K86" s="35">
        <f>SUM(K74:K85)</f>
        <v>3288558.96</v>
      </c>
      <c r="L86" s="92"/>
    </row>
    <row r="87" spans="2:12" x14ac:dyDescent="0.2">
      <c r="B87" s="42"/>
      <c r="C87" s="42"/>
      <c r="D87" s="36"/>
      <c r="E87" s="36"/>
      <c r="F87" s="36"/>
      <c r="G87" s="36"/>
      <c r="H87" s="36"/>
      <c r="I87" s="36"/>
      <c r="J87" s="36"/>
      <c r="K87" s="36"/>
      <c r="L87" s="92"/>
    </row>
    <row r="88" spans="2:12" x14ac:dyDescent="0.2">
      <c r="B88" s="44" t="s">
        <v>100</v>
      </c>
      <c r="C88" s="44"/>
      <c r="D88" s="38"/>
      <c r="E88" s="25"/>
      <c r="F88" s="25"/>
      <c r="G88" s="25"/>
      <c r="H88" s="63">
        <f>+H7+H21+H30+H33+H36+H48+H53+H65+H69+H72+H86</f>
        <v>143701516.06999999</v>
      </c>
      <c r="I88" s="63" t="e">
        <f>+I7+I21+I30+I33+I36+#REF!+I48+I53+I65+I69+I72+I86</f>
        <v>#REF!</v>
      </c>
      <c r="J88" s="63" t="e">
        <f>+J7+J21+J30+J33+J36+#REF!+J48+J53+J65+J69+J72+J86</f>
        <v>#REF!</v>
      </c>
      <c r="K88" s="63" t="e">
        <f>+K7+K21+K30+K33+K36+#REF!+K48+K53+K65+K69+K72+K86</f>
        <v>#REF!</v>
      </c>
      <c r="L88" s="92">
        <f>SUBTOTAL(9,L5:L76)</f>
        <v>0</v>
      </c>
    </row>
    <row r="89" spans="2:12" x14ac:dyDescent="0.2">
      <c r="H89" s="64"/>
      <c r="I89" s="64"/>
      <c r="J89" s="64"/>
      <c r="K89" s="64"/>
    </row>
    <row r="90" spans="2:12" x14ac:dyDescent="0.2">
      <c r="H90" s="64">
        <v>143701516.06999999</v>
      </c>
      <c r="I90" s="64">
        <v>3069233.87</v>
      </c>
      <c r="J90" s="64">
        <v>93662757</v>
      </c>
      <c r="K90" s="64">
        <v>46969525.200000003</v>
      </c>
    </row>
    <row r="92" spans="2:12" x14ac:dyDescent="0.2">
      <c r="H92" s="91">
        <f>+H90-H88</f>
        <v>0</v>
      </c>
      <c r="I92" s="91" t="e">
        <f t="shared" ref="I92:K92" si="17">+I90-I88</f>
        <v>#REF!</v>
      </c>
      <c r="J92" s="91" t="e">
        <f t="shared" si="17"/>
        <v>#REF!</v>
      </c>
      <c r="K92" s="91" t="e">
        <f t="shared" si="17"/>
        <v>#REF!</v>
      </c>
    </row>
  </sheetData>
  <autoFilter ref="B5:L86"/>
  <mergeCells count="1">
    <mergeCell ref="B3:K3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85"/>
  <sheetViews>
    <sheetView workbookViewId="0">
      <selection activeCell="A85" sqref="A85"/>
    </sheetView>
  </sheetViews>
  <sheetFormatPr baseColWidth="10" defaultRowHeight="15" x14ac:dyDescent="0.25"/>
  <cols>
    <col min="1" max="1" width="24" bestFit="1" customWidth="1"/>
    <col min="2" max="2" width="40.28515625" bestFit="1" customWidth="1"/>
    <col min="3" max="8" width="15.7109375" customWidth="1"/>
  </cols>
  <sheetData>
    <row r="1" spans="1:8" x14ac:dyDescent="0.25">
      <c r="A1" s="133" t="s">
        <v>345</v>
      </c>
      <c r="B1" s="133" t="s">
        <v>177</v>
      </c>
      <c r="C1" s="133" t="s">
        <v>139</v>
      </c>
      <c r="D1" s="133" t="s">
        <v>178</v>
      </c>
      <c r="E1" s="133" t="s">
        <v>179</v>
      </c>
      <c r="F1" s="133" t="s">
        <v>180</v>
      </c>
      <c r="G1" s="133" t="s">
        <v>181</v>
      </c>
      <c r="H1" s="133" t="s">
        <v>182</v>
      </c>
    </row>
    <row r="2" spans="1:8" x14ac:dyDescent="0.25">
      <c r="A2" s="134" t="s">
        <v>190</v>
      </c>
      <c r="B2" s="134" t="s">
        <v>55</v>
      </c>
      <c r="C2" s="135" t="s">
        <v>191</v>
      </c>
      <c r="D2" s="135" t="s">
        <v>183</v>
      </c>
      <c r="E2" s="135" t="s">
        <v>183</v>
      </c>
      <c r="F2" s="135" t="s">
        <v>183</v>
      </c>
      <c r="G2" s="135" t="s">
        <v>183</v>
      </c>
      <c r="H2" s="135" t="s">
        <v>191</v>
      </c>
    </row>
    <row r="3" spans="1:8" x14ac:dyDescent="0.25">
      <c r="A3" s="134" t="s">
        <v>192</v>
      </c>
      <c r="B3" s="134" t="s">
        <v>193</v>
      </c>
      <c r="C3" s="135" t="s">
        <v>194</v>
      </c>
      <c r="D3" s="135" t="s">
        <v>183</v>
      </c>
      <c r="E3" s="135" t="s">
        <v>183</v>
      </c>
      <c r="F3" s="135" t="s">
        <v>183</v>
      </c>
      <c r="G3" s="135" t="s">
        <v>183</v>
      </c>
      <c r="H3" s="135" t="s">
        <v>194</v>
      </c>
    </row>
    <row r="4" spans="1:8" x14ac:dyDescent="0.25">
      <c r="A4" s="134" t="s">
        <v>195</v>
      </c>
      <c r="B4" s="134" t="s">
        <v>186</v>
      </c>
      <c r="C4" s="135" t="s">
        <v>196</v>
      </c>
      <c r="D4" s="135" t="s">
        <v>183</v>
      </c>
      <c r="E4" s="135" t="s">
        <v>183</v>
      </c>
      <c r="F4" s="135" t="s">
        <v>183</v>
      </c>
      <c r="G4" s="135" t="s">
        <v>183</v>
      </c>
      <c r="H4" s="135" t="s">
        <v>196</v>
      </c>
    </row>
    <row r="5" spans="1:8" x14ac:dyDescent="0.25">
      <c r="A5" s="134" t="s">
        <v>197</v>
      </c>
      <c r="B5" s="134" t="s">
        <v>64</v>
      </c>
      <c r="C5" s="135" t="s">
        <v>198</v>
      </c>
      <c r="D5" s="135" t="s">
        <v>183</v>
      </c>
      <c r="E5" s="135" t="s">
        <v>183</v>
      </c>
      <c r="F5" s="135" t="s">
        <v>183</v>
      </c>
      <c r="G5" s="135" t="s">
        <v>183</v>
      </c>
      <c r="H5" s="135" t="s">
        <v>198</v>
      </c>
    </row>
    <row r="6" spans="1:8" x14ac:dyDescent="0.25">
      <c r="A6" s="134" t="s">
        <v>199</v>
      </c>
      <c r="B6" s="134" t="s">
        <v>66</v>
      </c>
      <c r="C6" s="135" t="s">
        <v>200</v>
      </c>
      <c r="D6" s="135" t="s">
        <v>183</v>
      </c>
      <c r="E6" s="135" t="s">
        <v>183</v>
      </c>
      <c r="F6" s="135" t="s">
        <v>183</v>
      </c>
      <c r="G6" s="135" t="s">
        <v>183</v>
      </c>
      <c r="H6" s="135" t="s">
        <v>200</v>
      </c>
    </row>
    <row r="7" spans="1:8" x14ac:dyDescent="0.25">
      <c r="A7" s="134" t="s">
        <v>201</v>
      </c>
      <c r="B7" s="134" t="s">
        <v>69</v>
      </c>
      <c r="C7" s="135" t="s">
        <v>202</v>
      </c>
      <c r="D7" s="135" t="s">
        <v>183</v>
      </c>
      <c r="E7" s="135" t="s">
        <v>183</v>
      </c>
      <c r="F7" s="135" t="s">
        <v>183</v>
      </c>
      <c r="G7" s="135" t="s">
        <v>183</v>
      </c>
      <c r="H7" s="135" t="s">
        <v>202</v>
      </c>
    </row>
    <row r="8" spans="1:8" x14ac:dyDescent="0.25">
      <c r="A8" s="134" t="s">
        <v>203</v>
      </c>
      <c r="B8" s="134" t="s">
        <v>204</v>
      </c>
      <c r="C8" s="135" t="s">
        <v>205</v>
      </c>
      <c r="D8" s="135" t="s">
        <v>183</v>
      </c>
      <c r="E8" s="135" t="s">
        <v>183</v>
      </c>
      <c r="F8" s="135" t="s">
        <v>183</v>
      </c>
      <c r="G8" s="135" t="s">
        <v>183</v>
      </c>
      <c r="H8" s="135" t="s">
        <v>205</v>
      </c>
    </row>
    <row r="9" spans="1:8" x14ac:dyDescent="0.25">
      <c r="A9" s="134" t="s">
        <v>206</v>
      </c>
      <c r="B9" s="134" t="s">
        <v>207</v>
      </c>
      <c r="C9" s="135" t="s">
        <v>208</v>
      </c>
      <c r="D9" s="135" t="s">
        <v>183</v>
      </c>
      <c r="E9" s="135" t="s">
        <v>183</v>
      </c>
      <c r="F9" s="135" t="s">
        <v>183</v>
      </c>
      <c r="G9" s="135" t="s">
        <v>183</v>
      </c>
      <c r="H9" s="135" t="s">
        <v>208</v>
      </c>
    </row>
    <row r="10" spans="1:8" x14ac:dyDescent="0.25">
      <c r="A10" s="134" t="s">
        <v>209</v>
      </c>
      <c r="B10" s="134" t="s">
        <v>83</v>
      </c>
      <c r="C10" s="135" t="s">
        <v>210</v>
      </c>
      <c r="D10" s="135" t="s">
        <v>183</v>
      </c>
      <c r="E10" s="135" t="s">
        <v>183</v>
      </c>
      <c r="F10" s="135" t="s">
        <v>183</v>
      </c>
      <c r="G10" s="135" t="s">
        <v>183</v>
      </c>
      <c r="H10" s="135" t="s">
        <v>210</v>
      </c>
    </row>
    <row r="11" spans="1:8" x14ac:dyDescent="0.25">
      <c r="A11" s="134" t="s">
        <v>211</v>
      </c>
      <c r="B11" s="134" t="s">
        <v>187</v>
      </c>
      <c r="C11" s="135" t="s">
        <v>212</v>
      </c>
      <c r="D11" s="135" t="s">
        <v>183</v>
      </c>
      <c r="E11" s="135" t="s">
        <v>183</v>
      </c>
      <c r="F11" s="135" t="s">
        <v>183</v>
      </c>
      <c r="G11" s="135" t="s">
        <v>183</v>
      </c>
      <c r="H11" s="135" t="s">
        <v>212</v>
      </c>
    </row>
    <row r="12" spans="1:8" x14ac:dyDescent="0.25">
      <c r="A12" s="134" t="s">
        <v>214</v>
      </c>
      <c r="B12" s="134" t="s">
        <v>85</v>
      </c>
      <c r="C12" s="135" t="s">
        <v>215</v>
      </c>
      <c r="D12" s="135" t="s">
        <v>183</v>
      </c>
      <c r="E12" s="135" t="s">
        <v>183</v>
      </c>
      <c r="F12" s="135" t="s">
        <v>183</v>
      </c>
      <c r="G12" s="135" t="s">
        <v>183</v>
      </c>
      <c r="H12" s="135" t="s">
        <v>215</v>
      </c>
    </row>
    <row r="13" spans="1:8" x14ac:dyDescent="0.25">
      <c r="A13" s="134" t="s">
        <v>216</v>
      </c>
      <c r="B13" s="134" t="s">
        <v>188</v>
      </c>
      <c r="C13" s="135" t="s">
        <v>217</v>
      </c>
      <c r="D13" s="135" t="s">
        <v>183</v>
      </c>
      <c r="E13" s="135" t="s">
        <v>183</v>
      </c>
      <c r="F13" s="135" t="s">
        <v>183</v>
      </c>
      <c r="G13" s="135" t="s">
        <v>183</v>
      </c>
      <c r="H13" s="135" t="s">
        <v>217</v>
      </c>
    </row>
    <row r="14" spans="1:8" x14ac:dyDescent="0.25">
      <c r="A14" s="134" t="s">
        <v>218</v>
      </c>
      <c r="B14" s="134" t="s">
        <v>99</v>
      </c>
      <c r="C14" s="135" t="s">
        <v>219</v>
      </c>
      <c r="D14" s="135" t="s">
        <v>183</v>
      </c>
      <c r="E14" s="135" t="s">
        <v>183</v>
      </c>
      <c r="F14" s="135" t="s">
        <v>183</v>
      </c>
      <c r="G14" s="135" t="s">
        <v>183</v>
      </c>
      <c r="H14" s="135" t="s">
        <v>219</v>
      </c>
    </row>
    <row r="15" spans="1:8" x14ac:dyDescent="0.25">
      <c r="A15" s="134" t="s">
        <v>220</v>
      </c>
      <c r="B15" s="134" t="s">
        <v>51</v>
      </c>
      <c r="C15" s="135" t="s">
        <v>221</v>
      </c>
      <c r="D15" s="135" t="s">
        <v>183</v>
      </c>
      <c r="E15" s="135" t="s">
        <v>183</v>
      </c>
      <c r="F15" s="135" t="s">
        <v>183</v>
      </c>
      <c r="G15" s="135" t="s">
        <v>183</v>
      </c>
      <c r="H15" s="135" t="s">
        <v>221</v>
      </c>
    </row>
    <row r="16" spans="1:8" x14ac:dyDescent="0.25">
      <c r="A16" s="134" t="s">
        <v>222</v>
      </c>
      <c r="B16" s="134" t="s">
        <v>54</v>
      </c>
      <c r="C16" s="135" t="s">
        <v>223</v>
      </c>
      <c r="D16" s="135" t="s">
        <v>183</v>
      </c>
      <c r="E16" s="135" t="s">
        <v>183</v>
      </c>
      <c r="F16" s="135" t="s">
        <v>183</v>
      </c>
      <c r="G16" s="135" t="s">
        <v>183</v>
      </c>
      <c r="H16" s="135" t="s">
        <v>223</v>
      </c>
    </row>
    <row r="17" spans="1:8" x14ac:dyDescent="0.25">
      <c r="A17" s="134" t="s">
        <v>224</v>
      </c>
      <c r="B17" s="134" t="s">
        <v>184</v>
      </c>
      <c r="C17" s="135" t="s">
        <v>225</v>
      </c>
      <c r="D17" s="135" t="s">
        <v>183</v>
      </c>
      <c r="E17" s="135" t="s">
        <v>183</v>
      </c>
      <c r="F17" s="135" t="s">
        <v>183</v>
      </c>
      <c r="G17" s="135" t="s">
        <v>183</v>
      </c>
      <c r="H17" s="135" t="s">
        <v>225</v>
      </c>
    </row>
    <row r="18" spans="1:8" x14ac:dyDescent="0.25">
      <c r="A18" s="134" t="s">
        <v>226</v>
      </c>
      <c r="B18" s="134" t="s">
        <v>185</v>
      </c>
      <c r="C18" s="135" t="s">
        <v>227</v>
      </c>
      <c r="D18" s="135" t="s">
        <v>183</v>
      </c>
      <c r="E18" s="135" t="s">
        <v>183</v>
      </c>
      <c r="F18" s="135" t="s">
        <v>183</v>
      </c>
      <c r="G18" s="135" t="s">
        <v>183</v>
      </c>
      <c r="H18" s="135" t="s">
        <v>227</v>
      </c>
    </row>
    <row r="19" spans="1:8" x14ac:dyDescent="0.25">
      <c r="A19" s="134" t="s">
        <v>228</v>
      </c>
      <c r="B19" s="134" t="s">
        <v>186</v>
      </c>
      <c r="C19" s="135" t="s">
        <v>229</v>
      </c>
      <c r="D19" s="135" t="s">
        <v>183</v>
      </c>
      <c r="E19" s="135" t="s">
        <v>183</v>
      </c>
      <c r="F19" s="135" t="s">
        <v>183</v>
      </c>
      <c r="G19" s="135" t="s">
        <v>183</v>
      </c>
      <c r="H19" s="135" t="s">
        <v>229</v>
      </c>
    </row>
    <row r="20" spans="1:8" x14ac:dyDescent="0.25">
      <c r="A20" s="134" t="s">
        <v>230</v>
      </c>
      <c r="B20" s="134" t="s">
        <v>52</v>
      </c>
      <c r="C20" s="135" t="s">
        <v>231</v>
      </c>
      <c r="D20" s="135" t="s">
        <v>183</v>
      </c>
      <c r="E20" s="135" t="s">
        <v>183</v>
      </c>
      <c r="F20" s="135" t="s">
        <v>183</v>
      </c>
      <c r="G20" s="135" t="s">
        <v>183</v>
      </c>
      <c r="H20" s="135" t="s">
        <v>231</v>
      </c>
    </row>
    <row r="21" spans="1:8" x14ac:dyDescent="0.25">
      <c r="A21" s="134" t="s">
        <v>232</v>
      </c>
      <c r="B21" s="134" t="s">
        <v>204</v>
      </c>
      <c r="C21" s="135" t="s">
        <v>233</v>
      </c>
      <c r="D21" s="135" t="s">
        <v>183</v>
      </c>
      <c r="E21" s="135" t="s">
        <v>183</v>
      </c>
      <c r="F21" s="135" t="s">
        <v>183</v>
      </c>
      <c r="G21" s="135" t="s">
        <v>183</v>
      </c>
      <c r="H21" s="135" t="s">
        <v>233</v>
      </c>
    </row>
    <row r="22" spans="1:8" x14ac:dyDescent="0.25">
      <c r="A22" s="134" t="s">
        <v>234</v>
      </c>
      <c r="B22" s="134" t="s">
        <v>235</v>
      </c>
      <c r="C22" s="135" t="s">
        <v>227</v>
      </c>
      <c r="D22" s="135" t="s">
        <v>183</v>
      </c>
      <c r="E22" s="135" t="s">
        <v>183</v>
      </c>
      <c r="F22" s="135" t="s">
        <v>183</v>
      </c>
      <c r="G22" s="135" t="s">
        <v>183</v>
      </c>
      <c r="H22" s="135" t="s">
        <v>227</v>
      </c>
    </row>
    <row r="23" spans="1:8" x14ac:dyDescent="0.25">
      <c r="A23" s="134" t="s">
        <v>236</v>
      </c>
      <c r="B23" s="134" t="s">
        <v>83</v>
      </c>
      <c r="C23" s="135" t="s">
        <v>231</v>
      </c>
      <c r="D23" s="135" t="s">
        <v>183</v>
      </c>
      <c r="E23" s="135" t="s">
        <v>183</v>
      </c>
      <c r="F23" s="135" t="s">
        <v>183</v>
      </c>
      <c r="G23" s="135" t="s">
        <v>183</v>
      </c>
      <c r="H23" s="135" t="s">
        <v>231</v>
      </c>
    </row>
    <row r="24" spans="1:8" x14ac:dyDescent="0.25">
      <c r="A24" s="134" t="s">
        <v>237</v>
      </c>
      <c r="B24" s="134" t="s">
        <v>187</v>
      </c>
      <c r="C24" s="135" t="s">
        <v>227</v>
      </c>
      <c r="D24" s="135" t="s">
        <v>183</v>
      </c>
      <c r="E24" s="135" t="s">
        <v>183</v>
      </c>
      <c r="F24" s="135" t="s">
        <v>183</v>
      </c>
      <c r="G24" s="135" t="s">
        <v>183</v>
      </c>
      <c r="H24" s="135" t="s">
        <v>227</v>
      </c>
    </row>
    <row r="25" spans="1:8" x14ac:dyDescent="0.25">
      <c r="A25" s="134" t="s">
        <v>238</v>
      </c>
      <c r="B25" s="134" t="s">
        <v>239</v>
      </c>
      <c r="C25" s="135" t="s">
        <v>240</v>
      </c>
      <c r="D25" s="135" t="s">
        <v>183</v>
      </c>
      <c r="E25" s="135" t="s">
        <v>183</v>
      </c>
      <c r="F25" s="135" t="s">
        <v>183</v>
      </c>
      <c r="G25" s="135" t="s">
        <v>183</v>
      </c>
      <c r="H25" s="135" t="s">
        <v>240</v>
      </c>
    </row>
    <row r="26" spans="1:8" x14ac:dyDescent="0.25">
      <c r="A26" s="134" t="s">
        <v>241</v>
      </c>
      <c r="B26" s="134" t="s">
        <v>85</v>
      </c>
      <c r="C26" s="135" t="s">
        <v>242</v>
      </c>
      <c r="D26" s="135" t="s">
        <v>183</v>
      </c>
      <c r="E26" s="135" t="s">
        <v>183</v>
      </c>
      <c r="F26" s="135" t="s">
        <v>183</v>
      </c>
      <c r="G26" s="135" t="s">
        <v>183</v>
      </c>
      <c r="H26" s="135" t="s">
        <v>242</v>
      </c>
    </row>
    <row r="27" spans="1:8" x14ac:dyDescent="0.25">
      <c r="A27" s="134" t="s">
        <v>243</v>
      </c>
      <c r="B27" s="134" t="s">
        <v>188</v>
      </c>
      <c r="C27" s="135" t="s">
        <v>229</v>
      </c>
      <c r="D27" s="135" t="s">
        <v>183</v>
      </c>
      <c r="E27" s="135" t="s">
        <v>183</v>
      </c>
      <c r="F27" s="135" t="s">
        <v>183</v>
      </c>
      <c r="G27" s="135" t="s">
        <v>183</v>
      </c>
      <c r="H27" s="135" t="s">
        <v>229</v>
      </c>
    </row>
    <row r="28" spans="1:8" x14ac:dyDescent="0.25">
      <c r="A28" s="134" t="s">
        <v>244</v>
      </c>
      <c r="B28" s="134" t="s">
        <v>99</v>
      </c>
      <c r="C28" s="135" t="s">
        <v>202</v>
      </c>
      <c r="D28" s="135" t="s">
        <v>183</v>
      </c>
      <c r="E28" s="135" t="s">
        <v>183</v>
      </c>
      <c r="F28" s="135" t="s">
        <v>183</v>
      </c>
      <c r="G28" s="135" t="s">
        <v>183</v>
      </c>
      <c r="H28" s="135" t="s">
        <v>202</v>
      </c>
    </row>
    <row r="29" spans="1:8" x14ac:dyDescent="0.25">
      <c r="A29" s="134" t="s">
        <v>245</v>
      </c>
      <c r="B29" s="134" t="s">
        <v>54</v>
      </c>
      <c r="C29" s="135" t="s">
        <v>246</v>
      </c>
      <c r="D29" s="135" t="s">
        <v>183</v>
      </c>
      <c r="E29" s="135" t="s">
        <v>183</v>
      </c>
      <c r="F29" s="135" t="s">
        <v>183</v>
      </c>
      <c r="G29" s="135" t="s">
        <v>183</v>
      </c>
      <c r="H29" s="135" t="s">
        <v>246</v>
      </c>
    </row>
    <row r="30" spans="1:8" x14ac:dyDescent="0.25">
      <c r="A30" s="134" t="s">
        <v>247</v>
      </c>
      <c r="B30" s="134" t="s">
        <v>185</v>
      </c>
      <c r="C30" s="135" t="s">
        <v>248</v>
      </c>
      <c r="D30" s="135" t="s">
        <v>183</v>
      </c>
      <c r="E30" s="135" t="s">
        <v>183</v>
      </c>
      <c r="F30" s="135" t="s">
        <v>183</v>
      </c>
      <c r="G30" s="135" t="s">
        <v>183</v>
      </c>
      <c r="H30" s="135" t="s">
        <v>248</v>
      </c>
    </row>
    <row r="31" spans="1:8" x14ac:dyDescent="0.25">
      <c r="A31" s="134" t="s">
        <v>249</v>
      </c>
      <c r="B31" s="134" t="s">
        <v>52</v>
      </c>
      <c r="C31" s="135" t="s">
        <v>250</v>
      </c>
      <c r="D31" s="135" t="s">
        <v>183</v>
      </c>
      <c r="E31" s="135" t="s">
        <v>183</v>
      </c>
      <c r="F31" s="135" t="s">
        <v>183</v>
      </c>
      <c r="G31" s="135" t="s">
        <v>183</v>
      </c>
      <c r="H31" s="135" t="s">
        <v>250</v>
      </c>
    </row>
    <row r="32" spans="1:8" x14ac:dyDescent="0.25">
      <c r="A32" s="134" t="s">
        <v>251</v>
      </c>
      <c r="B32" s="134" t="s">
        <v>252</v>
      </c>
      <c r="C32" s="135" t="s">
        <v>196</v>
      </c>
      <c r="D32" s="135" t="s">
        <v>183</v>
      </c>
      <c r="E32" s="135" t="s">
        <v>183</v>
      </c>
      <c r="F32" s="135" t="s">
        <v>183</v>
      </c>
      <c r="G32" s="135" t="s">
        <v>183</v>
      </c>
      <c r="H32" s="135" t="s">
        <v>196</v>
      </c>
    </row>
    <row r="33" spans="1:8" x14ac:dyDescent="0.25">
      <c r="A33" s="134" t="s">
        <v>253</v>
      </c>
      <c r="B33" s="134" t="s">
        <v>254</v>
      </c>
      <c r="C33" s="135" t="s">
        <v>196</v>
      </c>
      <c r="D33" s="135" t="s">
        <v>183</v>
      </c>
      <c r="E33" s="135" t="s">
        <v>183</v>
      </c>
      <c r="F33" s="135" t="s">
        <v>183</v>
      </c>
      <c r="G33" s="135" t="s">
        <v>183</v>
      </c>
      <c r="H33" s="135" t="s">
        <v>196</v>
      </c>
    </row>
    <row r="34" spans="1:8" x14ac:dyDescent="0.25">
      <c r="A34" s="134" t="s">
        <v>255</v>
      </c>
      <c r="B34" s="134" t="s">
        <v>83</v>
      </c>
      <c r="C34" s="135" t="s">
        <v>196</v>
      </c>
      <c r="D34" s="135" t="s">
        <v>183</v>
      </c>
      <c r="E34" s="135" t="s">
        <v>183</v>
      </c>
      <c r="F34" s="135" t="s">
        <v>183</v>
      </c>
      <c r="G34" s="135" t="s">
        <v>183</v>
      </c>
      <c r="H34" s="135" t="s">
        <v>196</v>
      </c>
    </row>
    <row r="35" spans="1:8" x14ac:dyDescent="0.25">
      <c r="A35" s="134" t="s">
        <v>256</v>
      </c>
      <c r="B35" s="134" t="s">
        <v>187</v>
      </c>
      <c r="C35" s="135" t="s">
        <v>202</v>
      </c>
      <c r="D35" s="135" t="s">
        <v>183</v>
      </c>
      <c r="E35" s="135" t="s">
        <v>183</v>
      </c>
      <c r="F35" s="135" t="s">
        <v>183</v>
      </c>
      <c r="G35" s="135" t="s">
        <v>183</v>
      </c>
      <c r="H35" s="135" t="s">
        <v>202</v>
      </c>
    </row>
    <row r="36" spans="1:8" x14ac:dyDescent="0.25">
      <c r="A36" s="134" t="s">
        <v>257</v>
      </c>
      <c r="B36" s="134" t="s">
        <v>85</v>
      </c>
      <c r="C36" s="135" t="s">
        <v>196</v>
      </c>
      <c r="D36" s="135" t="s">
        <v>183</v>
      </c>
      <c r="E36" s="135" t="s">
        <v>183</v>
      </c>
      <c r="F36" s="135" t="s">
        <v>183</v>
      </c>
      <c r="G36" s="135" t="s">
        <v>183</v>
      </c>
      <c r="H36" s="135" t="s">
        <v>196</v>
      </c>
    </row>
    <row r="37" spans="1:8" x14ac:dyDescent="0.25">
      <c r="A37" s="134" t="s">
        <v>258</v>
      </c>
      <c r="B37" s="134" t="s">
        <v>188</v>
      </c>
      <c r="C37" s="135" t="s">
        <v>248</v>
      </c>
      <c r="D37" s="135" t="s">
        <v>183</v>
      </c>
      <c r="E37" s="135" t="s">
        <v>183</v>
      </c>
      <c r="F37" s="135" t="s">
        <v>183</v>
      </c>
      <c r="G37" s="135" t="s">
        <v>183</v>
      </c>
      <c r="H37" s="135" t="s">
        <v>248</v>
      </c>
    </row>
    <row r="38" spans="1:8" x14ac:dyDescent="0.25">
      <c r="A38" s="134" t="s">
        <v>259</v>
      </c>
      <c r="B38" s="134" t="s">
        <v>189</v>
      </c>
      <c r="C38" s="135" t="s">
        <v>202</v>
      </c>
      <c r="D38" s="135" t="s">
        <v>183</v>
      </c>
      <c r="E38" s="135" t="s">
        <v>183</v>
      </c>
      <c r="F38" s="135" t="s">
        <v>183</v>
      </c>
      <c r="G38" s="135" t="s">
        <v>183</v>
      </c>
      <c r="H38" s="135" t="s">
        <v>202</v>
      </c>
    </row>
    <row r="39" spans="1:8" x14ac:dyDescent="0.25">
      <c r="A39" s="134" t="s">
        <v>260</v>
      </c>
      <c r="B39" s="134" t="s">
        <v>54</v>
      </c>
      <c r="C39" s="135" t="s">
        <v>261</v>
      </c>
      <c r="D39" s="135" t="s">
        <v>183</v>
      </c>
      <c r="E39" s="135" t="s">
        <v>183</v>
      </c>
      <c r="F39" s="135" t="s">
        <v>183</v>
      </c>
      <c r="G39" s="135" t="s">
        <v>183</v>
      </c>
      <c r="H39" s="135" t="s">
        <v>261</v>
      </c>
    </row>
    <row r="40" spans="1:8" x14ac:dyDescent="0.25">
      <c r="A40" s="134" t="s">
        <v>262</v>
      </c>
      <c r="B40" s="134" t="s">
        <v>185</v>
      </c>
      <c r="C40" s="135" t="s">
        <v>263</v>
      </c>
      <c r="D40" s="135" t="s">
        <v>183</v>
      </c>
      <c r="E40" s="135" t="s">
        <v>183</v>
      </c>
      <c r="F40" s="135" t="s">
        <v>183</v>
      </c>
      <c r="G40" s="135" t="s">
        <v>183</v>
      </c>
      <c r="H40" s="135" t="s">
        <v>263</v>
      </c>
    </row>
    <row r="41" spans="1:8" x14ac:dyDescent="0.25">
      <c r="A41" s="134" t="s">
        <v>264</v>
      </c>
      <c r="B41" s="134" t="s">
        <v>52</v>
      </c>
      <c r="C41" s="135" t="s">
        <v>265</v>
      </c>
      <c r="D41" s="135" t="s">
        <v>183</v>
      </c>
      <c r="E41" s="135" t="s">
        <v>183</v>
      </c>
      <c r="F41" s="135" t="s">
        <v>183</v>
      </c>
      <c r="G41" s="135" t="s">
        <v>183</v>
      </c>
      <c r="H41" s="135" t="s">
        <v>265</v>
      </c>
    </row>
    <row r="42" spans="1:8" x14ac:dyDescent="0.25">
      <c r="A42" s="134" t="s">
        <v>266</v>
      </c>
      <c r="B42" s="134" t="s">
        <v>267</v>
      </c>
      <c r="C42" s="135" t="s">
        <v>248</v>
      </c>
      <c r="D42" s="135" t="s">
        <v>183</v>
      </c>
      <c r="E42" s="135" t="s">
        <v>183</v>
      </c>
      <c r="F42" s="135" t="s">
        <v>183</v>
      </c>
      <c r="G42" s="135" t="s">
        <v>183</v>
      </c>
      <c r="H42" s="135" t="s">
        <v>248</v>
      </c>
    </row>
    <row r="43" spans="1:8" x14ac:dyDescent="0.25">
      <c r="A43" s="134" t="s">
        <v>268</v>
      </c>
      <c r="B43" s="134" t="s">
        <v>235</v>
      </c>
      <c r="C43" s="135" t="s">
        <v>229</v>
      </c>
      <c r="D43" s="135" t="s">
        <v>183</v>
      </c>
      <c r="E43" s="135" t="s">
        <v>183</v>
      </c>
      <c r="F43" s="135" t="s">
        <v>183</v>
      </c>
      <c r="G43" s="135" t="s">
        <v>183</v>
      </c>
      <c r="H43" s="135" t="s">
        <v>229</v>
      </c>
    </row>
    <row r="44" spans="1:8" x14ac:dyDescent="0.25">
      <c r="A44" s="134" t="s">
        <v>269</v>
      </c>
      <c r="B44" s="134" t="s">
        <v>83</v>
      </c>
      <c r="C44" s="135" t="s">
        <v>265</v>
      </c>
      <c r="D44" s="135" t="s">
        <v>183</v>
      </c>
      <c r="E44" s="135" t="s">
        <v>183</v>
      </c>
      <c r="F44" s="135" t="s">
        <v>183</v>
      </c>
      <c r="G44" s="135" t="s">
        <v>183</v>
      </c>
      <c r="H44" s="135" t="s">
        <v>265</v>
      </c>
    </row>
    <row r="45" spans="1:8" x14ac:dyDescent="0.25">
      <c r="A45" s="134" t="s">
        <v>270</v>
      </c>
      <c r="B45" s="134" t="s">
        <v>187</v>
      </c>
      <c r="C45" s="135" t="s">
        <v>271</v>
      </c>
      <c r="D45" s="135" t="s">
        <v>183</v>
      </c>
      <c r="E45" s="135" t="s">
        <v>183</v>
      </c>
      <c r="F45" s="135" t="s">
        <v>183</v>
      </c>
      <c r="G45" s="135" t="s">
        <v>183</v>
      </c>
      <c r="H45" s="135" t="s">
        <v>271</v>
      </c>
    </row>
    <row r="46" spans="1:8" x14ac:dyDescent="0.25">
      <c r="A46" s="134" t="s">
        <v>272</v>
      </c>
      <c r="B46" s="134" t="s">
        <v>213</v>
      </c>
      <c r="C46" s="135" t="s">
        <v>271</v>
      </c>
      <c r="D46" s="135" t="s">
        <v>183</v>
      </c>
      <c r="E46" s="135" t="s">
        <v>183</v>
      </c>
      <c r="F46" s="135" t="s">
        <v>183</v>
      </c>
      <c r="G46" s="135" t="s">
        <v>183</v>
      </c>
      <c r="H46" s="135" t="s">
        <v>271</v>
      </c>
    </row>
    <row r="47" spans="1:8" x14ac:dyDescent="0.25">
      <c r="A47" s="134" t="s">
        <v>273</v>
      </c>
      <c r="B47" s="134" t="s">
        <v>85</v>
      </c>
      <c r="C47" s="135" t="s">
        <v>248</v>
      </c>
      <c r="D47" s="135" t="s">
        <v>183</v>
      </c>
      <c r="E47" s="135" t="s">
        <v>183</v>
      </c>
      <c r="F47" s="135" t="s">
        <v>183</v>
      </c>
      <c r="G47" s="135" t="s">
        <v>183</v>
      </c>
      <c r="H47" s="135" t="s">
        <v>248</v>
      </c>
    </row>
    <row r="48" spans="1:8" x14ac:dyDescent="0.25">
      <c r="A48" s="134" t="s">
        <v>274</v>
      </c>
      <c r="B48" s="134" t="s">
        <v>188</v>
      </c>
      <c r="C48" s="135" t="s">
        <v>229</v>
      </c>
      <c r="D48" s="135" t="s">
        <v>183</v>
      </c>
      <c r="E48" s="135" t="s">
        <v>183</v>
      </c>
      <c r="F48" s="135" t="s">
        <v>183</v>
      </c>
      <c r="G48" s="135" t="s">
        <v>183</v>
      </c>
      <c r="H48" s="135" t="s">
        <v>229</v>
      </c>
    </row>
    <row r="49" spans="1:8" x14ac:dyDescent="0.25">
      <c r="A49" s="134" t="s">
        <v>275</v>
      </c>
      <c r="B49" s="134" t="s">
        <v>99</v>
      </c>
      <c r="C49" s="135" t="s">
        <v>229</v>
      </c>
      <c r="D49" s="135" t="s">
        <v>183</v>
      </c>
      <c r="E49" s="135" t="s">
        <v>183</v>
      </c>
      <c r="F49" s="135" t="s">
        <v>183</v>
      </c>
      <c r="G49" s="135" t="s">
        <v>183</v>
      </c>
      <c r="H49" s="135" t="s">
        <v>229</v>
      </c>
    </row>
    <row r="50" spans="1:8" x14ac:dyDescent="0.25">
      <c r="A50" s="134" t="s">
        <v>276</v>
      </c>
      <c r="B50" s="134" t="s">
        <v>54</v>
      </c>
      <c r="C50" s="135" t="s">
        <v>277</v>
      </c>
      <c r="D50" s="135" t="s">
        <v>183</v>
      </c>
      <c r="E50" s="135" t="s">
        <v>183</v>
      </c>
      <c r="F50" s="135" t="s">
        <v>183</v>
      </c>
      <c r="G50" s="135" t="s">
        <v>183</v>
      </c>
      <c r="H50" s="135" t="s">
        <v>277</v>
      </c>
    </row>
    <row r="51" spans="1:8" x14ac:dyDescent="0.25">
      <c r="A51" s="134" t="s">
        <v>278</v>
      </c>
      <c r="B51" s="134" t="s">
        <v>185</v>
      </c>
      <c r="C51" s="135" t="s">
        <v>279</v>
      </c>
      <c r="D51" s="135" t="s">
        <v>183</v>
      </c>
      <c r="E51" s="135" t="s">
        <v>183</v>
      </c>
      <c r="F51" s="135" t="s">
        <v>183</v>
      </c>
      <c r="G51" s="135" t="s">
        <v>183</v>
      </c>
      <c r="H51" s="135" t="s">
        <v>279</v>
      </c>
    </row>
    <row r="52" spans="1:8" x14ac:dyDescent="0.25">
      <c r="A52" s="134" t="s">
        <v>280</v>
      </c>
      <c r="B52" s="134" t="s">
        <v>52</v>
      </c>
      <c r="C52" s="135" t="s">
        <v>281</v>
      </c>
      <c r="D52" s="135" t="s">
        <v>183</v>
      </c>
      <c r="E52" s="135" t="s">
        <v>183</v>
      </c>
      <c r="F52" s="135" t="s">
        <v>183</v>
      </c>
      <c r="G52" s="135" t="s">
        <v>183</v>
      </c>
      <c r="H52" s="135" t="s">
        <v>281</v>
      </c>
    </row>
    <row r="53" spans="1:8" x14ac:dyDescent="0.25">
      <c r="A53" s="134" t="s">
        <v>282</v>
      </c>
      <c r="B53" s="134" t="s">
        <v>283</v>
      </c>
      <c r="C53" s="135" t="s">
        <v>284</v>
      </c>
      <c r="D53" s="135" t="s">
        <v>183</v>
      </c>
      <c r="E53" s="135" t="s">
        <v>183</v>
      </c>
      <c r="F53" s="135" t="s">
        <v>183</v>
      </c>
      <c r="G53" s="135" t="s">
        <v>183</v>
      </c>
      <c r="H53" s="135" t="s">
        <v>284</v>
      </c>
    </row>
    <row r="54" spans="1:8" x14ac:dyDescent="0.25">
      <c r="A54" s="134" t="s">
        <v>285</v>
      </c>
      <c r="B54" s="134" t="s">
        <v>286</v>
      </c>
      <c r="C54" s="135" t="s">
        <v>231</v>
      </c>
      <c r="D54" s="135" t="s">
        <v>183</v>
      </c>
      <c r="E54" s="135" t="s">
        <v>183</v>
      </c>
      <c r="F54" s="135" t="s">
        <v>183</v>
      </c>
      <c r="G54" s="135" t="s">
        <v>183</v>
      </c>
      <c r="H54" s="135" t="s">
        <v>231</v>
      </c>
    </row>
    <row r="55" spans="1:8" x14ac:dyDescent="0.25">
      <c r="A55" s="134" t="s">
        <v>287</v>
      </c>
      <c r="B55" s="134" t="s">
        <v>83</v>
      </c>
      <c r="C55" s="135" t="s">
        <v>191</v>
      </c>
      <c r="D55" s="135" t="s">
        <v>183</v>
      </c>
      <c r="E55" s="135" t="s">
        <v>183</v>
      </c>
      <c r="F55" s="135" t="s">
        <v>183</v>
      </c>
      <c r="G55" s="135" t="s">
        <v>183</v>
      </c>
      <c r="H55" s="135" t="s">
        <v>191</v>
      </c>
    </row>
    <row r="56" spans="1:8" x14ac:dyDescent="0.25">
      <c r="A56" s="134" t="s">
        <v>288</v>
      </c>
      <c r="B56" s="134" t="s">
        <v>187</v>
      </c>
      <c r="C56" s="135" t="s">
        <v>289</v>
      </c>
      <c r="D56" s="135" t="s">
        <v>183</v>
      </c>
      <c r="E56" s="135" t="s">
        <v>183</v>
      </c>
      <c r="F56" s="135" t="s">
        <v>183</v>
      </c>
      <c r="G56" s="135" t="s">
        <v>183</v>
      </c>
      <c r="H56" s="135" t="s">
        <v>289</v>
      </c>
    </row>
    <row r="57" spans="1:8" x14ac:dyDescent="0.25">
      <c r="A57" s="134" t="s">
        <v>290</v>
      </c>
      <c r="B57" s="134" t="s">
        <v>291</v>
      </c>
      <c r="C57" s="135" t="s">
        <v>231</v>
      </c>
      <c r="D57" s="135" t="s">
        <v>183</v>
      </c>
      <c r="E57" s="135" t="s">
        <v>183</v>
      </c>
      <c r="F57" s="135" t="s">
        <v>183</v>
      </c>
      <c r="G57" s="135" t="s">
        <v>183</v>
      </c>
      <c r="H57" s="135" t="s">
        <v>231</v>
      </c>
    </row>
    <row r="58" spans="1:8" x14ac:dyDescent="0.25">
      <c r="A58" s="134" t="s">
        <v>292</v>
      </c>
      <c r="B58" s="134" t="s">
        <v>85</v>
      </c>
      <c r="C58" s="135" t="s">
        <v>293</v>
      </c>
      <c r="D58" s="135" t="s">
        <v>183</v>
      </c>
      <c r="E58" s="135" t="s">
        <v>183</v>
      </c>
      <c r="F58" s="135" t="s">
        <v>183</v>
      </c>
      <c r="G58" s="135" t="s">
        <v>183</v>
      </c>
      <c r="H58" s="135" t="s">
        <v>293</v>
      </c>
    </row>
    <row r="59" spans="1:8" x14ac:dyDescent="0.25">
      <c r="A59" s="134" t="s">
        <v>294</v>
      </c>
      <c r="B59" s="134" t="s">
        <v>188</v>
      </c>
      <c r="C59" s="135" t="s">
        <v>295</v>
      </c>
      <c r="D59" s="135" t="s">
        <v>183</v>
      </c>
      <c r="E59" s="135" t="s">
        <v>183</v>
      </c>
      <c r="F59" s="135" t="s">
        <v>183</v>
      </c>
      <c r="G59" s="135" t="s">
        <v>183</v>
      </c>
      <c r="H59" s="135" t="s">
        <v>295</v>
      </c>
    </row>
    <row r="60" spans="1:8" x14ac:dyDescent="0.25">
      <c r="A60" s="134" t="s">
        <v>296</v>
      </c>
      <c r="B60" s="134" t="s">
        <v>99</v>
      </c>
      <c r="C60" s="135" t="s">
        <v>208</v>
      </c>
      <c r="D60" s="135" t="s">
        <v>183</v>
      </c>
      <c r="E60" s="135" t="s">
        <v>183</v>
      </c>
      <c r="F60" s="135" t="s">
        <v>183</v>
      </c>
      <c r="G60" s="135" t="s">
        <v>183</v>
      </c>
      <c r="H60" s="135" t="s">
        <v>208</v>
      </c>
    </row>
    <row r="61" spans="1:8" x14ac:dyDescent="0.25">
      <c r="A61" s="134" t="s">
        <v>297</v>
      </c>
      <c r="B61" s="134" t="s">
        <v>54</v>
      </c>
      <c r="C61" s="135" t="s">
        <v>298</v>
      </c>
      <c r="D61" s="135" t="s">
        <v>183</v>
      </c>
      <c r="E61" s="135" t="s">
        <v>183</v>
      </c>
      <c r="F61" s="135" t="s">
        <v>299</v>
      </c>
      <c r="G61" s="135" t="s">
        <v>183</v>
      </c>
      <c r="H61" s="135" t="s">
        <v>300</v>
      </c>
    </row>
    <row r="62" spans="1:8" x14ac:dyDescent="0.25">
      <c r="A62" s="134" t="s">
        <v>301</v>
      </c>
      <c r="B62" s="134" t="s">
        <v>184</v>
      </c>
      <c r="C62" s="135" t="s">
        <v>302</v>
      </c>
      <c r="D62" s="135" t="s">
        <v>183</v>
      </c>
      <c r="E62" s="135" t="s">
        <v>183</v>
      </c>
      <c r="F62" s="135" t="s">
        <v>183</v>
      </c>
      <c r="G62" s="135" t="s">
        <v>183</v>
      </c>
      <c r="H62" s="135" t="s">
        <v>302</v>
      </c>
    </row>
    <row r="63" spans="1:8" x14ac:dyDescent="0.25">
      <c r="A63" s="134" t="s">
        <v>303</v>
      </c>
      <c r="B63" s="134" t="s">
        <v>185</v>
      </c>
      <c r="C63" s="135" t="s">
        <v>304</v>
      </c>
      <c r="D63" s="135" t="s">
        <v>183</v>
      </c>
      <c r="E63" s="135" t="s">
        <v>183</v>
      </c>
      <c r="F63" s="135" t="s">
        <v>183</v>
      </c>
      <c r="G63" s="135" t="s">
        <v>183</v>
      </c>
      <c r="H63" s="135" t="s">
        <v>304</v>
      </c>
    </row>
    <row r="64" spans="1:8" x14ac:dyDescent="0.25">
      <c r="A64" s="134" t="s">
        <v>305</v>
      </c>
      <c r="B64" s="134" t="s">
        <v>306</v>
      </c>
      <c r="C64" s="135" t="s">
        <v>265</v>
      </c>
      <c r="D64" s="135" t="s">
        <v>183</v>
      </c>
      <c r="E64" s="135" t="s">
        <v>183</v>
      </c>
      <c r="F64" s="135" t="s">
        <v>183</v>
      </c>
      <c r="G64" s="135" t="s">
        <v>183</v>
      </c>
      <c r="H64" s="135" t="s">
        <v>265</v>
      </c>
    </row>
    <row r="65" spans="1:8" x14ac:dyDescent="0.25">
      <c r="A65" s="134" t="s">
        <v>307</v>
      </c>
      <c r="B65" s="134" t="s">
        <v>52</v>
      </c>
      <c r="C65" s="135" t="s">
        <v>308</v>
      </c>
      <c r="D65" s="135" t="s">
        <v>183</v>
      </c>
      <c r="E65" s="135" t="s">
        <v>183</v>
      </c>
      <c r="F65" s="135" t="s">
        <v>183</v>
      </c>
      <c r="G65" s="135" t="s">
        <v>183</v>
      </c>
      <c r="H65" s="135" t="s">
        <v>308</v>
      </c>
    </row>
    <row r="66" spans="1:8" x14ac:dyDescent="0.25">
      <c r="A66" s="134" t="s">
        <v>309</v>
      </c>
      <c r="B66" s="134" t="s">
        <v>310</v>
      </c>
      <c r="C66" s="135" t="s">
        <v>311</v>
      </c>
      <c r="D66" s="135" t="s">
        <v>183</v>
      </c>
      <c r="E66" s="135" t="s">
        <v>183</v>
      </c>
      <c r="F66" s="135" t="s">
        <v>183</v>
      </c>
      <c r="G66" s="135" t="s">
        <v>183</v>
      </c>
      <c r="H66" s="135" t="s">
        <v>311</v>
      </c>
    </row>
    <row r="67" spans="1:8" x14ac:dyDescent="0.25">
      <c r="A67" s="134" t="s">
        <v>312</v>
      </c>
      <c r="B67" s="134" t="s">
        <v>254</v>
      </c>
      <c r="C67" s="135" t="s">
        <v>313</v>
      </c>
      <c r="D67" s="135" t="s">
        <v>183</v>
      </c>
      <c r="E67" s="135" t="s">
        <v>183</v>
      </c>
      <c r="F67" s="135" t="s">
        <v>183</v>
      </c>
      <c r="G67" s="135" t="s">
        <v>183</v>
      </c>
      <c r="H67" s="135" t="s">
        <v>313</v>
      </c>
    </row>
    <row r="68" spans="1:8" x14ac:dyDescent="0.25">
      <c r="A68" s="134" t="s">
        <v>314</v>
      </c>
      <c r="B68" s="134" t="s">
        <v>83</v>
      </c>
      <c r="C68" s="135" t="s">
        <v>315</v>
      </c>
      <c r="D68" s="135" t="s">
        <v>183</v>
      </c>
      <c r="E68" s="135" t="s">
        <v>183</v>
      </c>
      <c r="F68" s="135" t="s">
        <v>183</v>
      </c>
      <c r="G68" s="135" t="s">
        <v>183</v>
      </c>
      <c r="H68" s="135" t="s">
        <v>315</v>
      </c>
    </row>
    <row r="69" spans="1:8" x14ac:dyDescent="0.25">
      <c r="A69" s="134" t="s">
        <v>316</v>
      </c>
      <c r="B69" s="134" t="s">
        <v>187</v>
      </c>
      <c r="C69" s="135" t="s">
        <v>279</v>
      </c>
      <c r="D69" s="135" t="s">
        <v>183</v>
      </c>
      <c r="E69" s="135" t="s">
        <v>183</v>
      </c>
      <c r="F69" s="135" t="s">
        <v>183</v>
      </c>
      <c r="G69" s="135" t="s">
        <v>183</v>
      </c>
      <c r="H69" s="135" t="s">
        <v>279</v>
      </c>
    </row>
    <row r="70" spans="1:8" x14ac:dyDescent="0.25">
      <c r="A70" s="134" t="s">
        <v>317</v>
      </c>
      <c r="B70" s="134" t="s">
        <v>85</v>
      </c>
      <c r="C70" s="135" t="s">
        <v>302</v>
      </c>
      <c r="D70" s="135" t="s">
        <v>183</v>
      </c>
      <c r="E70" s="135" t="s">
        <v>183</v>
      </c>
      <c r="F70" s="135" t="s">
        <v>183</v>
      </c>
      <c r="G70" s="135" t="s">
        <v>183</v>
      </c>
      <c r="H70" s="135" t="s">
        <v>302</v>
      </c>
    </row>
    <row r="71" spans="1:8" x14ac:dyDescent="0.25">
      <c r="A71" s="134" t="s">
        <v>318</v>
      </c>
      <c r="B71" s="134" t="s">
        <v>319</v>
      </c>
      <c r="C71" s="135" t="s">
        <v>265</v>
      </c>
      <c r="D71" s="135" t="s">
        <v>183</v>
      </c>
      <c r="E71" s="135" t="s">
        <v>183</v>
      </c>
      <c r="F71" s="135" t="s">
        <v>183</v>
      </c>
      <c r="G71" s="135" t="s">
        <v>183</v>
      </c>
      <c r="H71" s="135" t="s">
        <v>265</v>
      </c>
    </row>
    <row r="72" spans="1:8" x14ac:dyDescent="0.25">
      <c r="A72" s="134" t="s">
        <v>320</v>
      </c>
      <c r="B72" s="134" t="s">
        <v>189</v>
      </c>
      <c r="C72" s="135" t="s">
        <v>313</v>
      </c>
      <c r="D72" s="135" t="s">
        <v>183</v>
      </c>
      <c r="E72" s="135" t="s">
        <v>183</v>
      </c>
      <c r="F72" s="135" t="s">
        <v>183</v>
      </c>
      <c r="G72" s="135" t="s">
        <v>183</v>
      </c>
      <c r="H72" s="135" t="s">
        <v>313</v>
      </c>
    </row>
    <row r="73" spans="1:8" x14ac:dyDescent="0.25">
      <c r="A73" s="134" t="s">
        <v>321</v>
      </c>
      <c r="B73" s="134" t="s">
        <v>99</v>
      </c>
      <c r="C73" s="135" t="s">
        <v>313</v>
      </c>
      <c r="D73" s="135" t="s">
        <v>183</v>
      </c>
      <c r="E73" s="135" t="s">
        <v>183</v>
      </c>
      <c r="F73" s="135" t="s">
        <v>183</v>
      </c>
      <c r="G73" s="135" t="s">
        <v>183</v>
      </c>
      <c r="H73" s="135" t="s">
        <v>313</v>
      </c>
    </row>
    <row r="74" spans="1:8" x14ac:dyDescent="0.25">
      <c r="A74" s="134" t="s">
        <v>322</v>
      </c>
      <c r="B74" s="134" t="s">
        <v>54</v>
      </c>
      <c r="C74" s="135" t="s">
        <v>323</v>
      </c>
      <c r="D74" s="135" t="s">
        <v>324</v>
      </c>
      <c r="E74" s="135" t="s">
        <v>183</v>
      </c>
      <c r="F74" s="135" t="s">
        <v>183</v>
      </c>
      <c r="G74" s="135" t="s">
        <v>183</v>
      </c>
      <c r="H74" s="135" t="s">
        <v>325</v>
      </c>
    </row>
    <row r="75" spans="1:8" x14ac:dyDescent="0.25">
      <c r="A75" s="134" t="s">
        <v>326</v>
      </c>
      <c r="B75" s="134" t="s">
        <v>185</v>
      </c>
      <c r="C75" s="135" t="s">
        <v>327</v>
      </c>
      <c r="D75" s="135" t="s">
        <v>183</v>
      </c>
      <c r="E75" s="135" t="s">
        <v>183</v>
      </c>
      <c r="F75" s="135" t="s">
        <v>183</v>
      </c>
      <c r="G75" s="135" t="s">
        <v>183</v>
      </c>
      <c r="H75" s="135" t="s">
        <v>327</v>
      </c>
    </row>
    <row r="76" spans="1:8" x14ac:dyDescent="0.25">
      <c r="A76" s="134" t="s">
        <v>328</v>
      </c>
      <c r="B76" s="134" t="s">
        <v>52</v>
      </c>
      <c r="C76" s="135" t="s">
        <v>329</v>
      </c>
      <c r="D76" s="135" t="s">
        <v>183</v>
      </c>
      <c r="E76" s="135" t="s">
        <v>183</v>
      </c>
      <c r="F76" s="135" t="s">
        <v>183</v>
      </c>
      <c r="G76" s="135" t="s">
        <v>183</v>
      </c>
      <c r="H76" s="135" t="s">
        <v>329</v>
      </c>
    </row>
    <row r="77" spans="1:8" x14ac:dyDescent="0.25">
      <c r="A77" s="134" t="s">
        <v>330</v>
      </c>
      <c r="B77" s="134" t="s">
        <v>310</v>
      </c>
      <c r="C77" s="135" t="s">
        <v>231</v>
      </c>
      <c r="D77" s="135" t="s">
        <v>183</v>
      </c>
      <c r="E77" s="135" t="s">
        <v>183</v>
      </c>
      <c r="F77" s="135" t="s">
        <v>183</v>
      </c>
      <c r="G77" s="135" t="s">
        <v>183</v>
      </c>
      <c r="H77" s="135" t="s">
        <v>231</v>
      </c>
    </row>
    <row r="78" spans="1:8" x14ac:dyDescent="0.25">
      <c r="A78" s="134" t="s">
        <v>331</v>
      </c>
      <c r="B78" s="134" t="s">
        <v>254</v>
      </c>
      <c r="C78" s="135" t="s">
        <v>332</v>
      </c>
      <c r="D78" s="135" t="s">
        <v>183</v>
      </c>
      <c r="E78" s="135" t="s">
        <v>183</v>
      </c>
      <c r="F78" s="135" t="s">
        <v>183</v>
      </c>
      <c r="G78" s="135" t="s">
        <v>183</v>
      </c>
      <c r="H78" s="135" t="s">
        <v>332</v>
      </c>
    </row>
    <row r="79" spans="1:8" x14ac:dyDescent="0.25">
      <c r="A79" s="134" t="s">
        <v>333</v>
      </c>
      <c r="B79" s="134" t="s">
        <v>83</v>
      </c>
      <c r="C79" s="135" t="s">
        <v>334</v>
      </c>
      <c r="D79" s="135" t="s">
        <v>183</v>
      </c>
      <c r="E79" s="135" t="s">
        <v>183</v>
      </c>
      <c r="F79" s="135" t="s">
        <v>183</v>
      </c>
      <c r="G79" s="135" t="s">
        <v>183</v>
      </c>
      <c r="H79" s="135" t="s">
        <v>334</v>
      </c>
    </row>
    <row r="80" spans="1:8" x14ac:dyDescent="0.25">
      <c r="A80" s="134" t="s">
        <v>335</v>
      </c>
      <c r="B80" s="134" t="s">
        <v>187</v>
      </c>
      <c r="C80" s="135" t="s">
        <v>336</v>
      </c>
      <c r="D80" s="135" t="s">
        <v>183</v>
      </c>
      <c r="E80" s="135" t="s">
        <v>183</v>
      </c>
      <c r="F80" s="135" t="s">
        <v>183</v>
      </c>
      <c r="G80" s="135" t="s">
        <v>183</v>
      </c>
      <c r="H80" s="135" t="s">
        <v>336</v>
      </c>
    </row>
    <row r="81" spans="1:8" x14ac:dyDescent="0.25">
      <c r="A81" s="134" t="s">
        <v>337</v>
      </c>
      <c r="B81" s="134" t="s">
        <v>213</v>
      </c>
      <c r="C81" s="135" t="s">
        <v>338</v>
      </c>
      <c r="D81" s="135" t="s">
        <v>183</v>
      </c>
      <c r="E81" s="135" t="s">
        <v>183</v>
      </c>
      <c r="F81" s="135" t="s">
        <v>183</v>
      </c>
      <c r="G81" s="135" t="s">
        <v>183</v>
      </c>
      <c r="H81" s="135" t="s">
        <v>338</v>
      </c>
    </row>
    <row r="82" spans="1:8" x14ac:dyDescent="0.25">
      <c r="A82" s="134" t="s">
        <v>339</v>
      </c>
      <c r="B82" s="134" t="s">
        <v>85</v>
      </c>
      <c r="C82" s="135" t="s">
        <v>217</v>
      </c>
      <c r="D82" s="135" t="s">
        <v>183</v>
      </c>
      <c r="E82" s="135" t="s">
        <v>183</v>
      </c>
      <c r="F82" s="135" t="s">
        <v>183</v>
      </c>
      <c r="G82" s="135" t="s">
        <v>183</v>
      </c>
      <c r="H82" s="135" t="s">
        <v>217</v>
      </c>
    </row>
    <row r="83" spans="1:8" x14ac:dyDescent="0.25">
      <c r="A83" s="134" t="s">
        <v>340</v>
      </c>
      <c r="B83" s="134" t="s">
        <v>188</v>
      </c>
      <c r="C83" s="135" t="s">
        <v>341</v>
      </c>
      <c r="D83" s="135" t="s">
        <v>183</v>
      </c>
      <c r="E83" s="135" t="s">
        <v>183</v>
      </c>
      <c r="F83" s="135" t="s">
        <v>183</v>
      </c>
      <c r="G83" s="135" t="s">
        <v>183</v>
      </c>
      <c r="H83" s="135" t="s">
        <v>341</v>
      </c>
    </row>
    <row r="84" spans="1:8" x14ac:dyDescent="0.25">
      <c r="A84" s="134" t="s">
        <v>342</v>
      </c>
      <c r="B84" s="134" t="s">
        <v>99</v>
      </c>
      <c r="C84" s="135" t="s">
        <v>231</v>
      </c>
      <c r="D84" s="135" t="s">
        <v>183</v>
      </c>
      <c r="E84" s="135" t="s">
        <v>183</v>
      </c>
      <c r="F84" s="135" t="s">
        <v>183</v>
      </c>
      <c r="G84" s="135" t="s">
        <v>183</v>
      </c>
      <c r="H84" s="135" t="s">
        <v>231</v>
      </c>
    </row>
    <row r="85" spans="1:8" x14ac:dyDescent="0.25">
      <c r="A85" s="134" t="s">
        <v>343</v>
      </c>
      <c r="B85" s="134" t="s">
        <v>54</v>
      </c>
      <c r="C85" s="135" t="s">
        <v>344</v>
      </c>
      <c r="D85" s="135" t="s">
        <v>183</v>
      </c>
      <c r="E85" s="135" t="s">
        <v>183</v>
      </c>
      <c r="F85" s="135" t="s">
        <v>183</v>
      </c>
      <c r="G85" s="135" t="s">
        <v>183</v>
      </c>
      <c r="H85" s="135" t="s">
        <v>344</v>
      </c>
    </row>
  </sheetData>
  <autoFilter ref="A1:H8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2:C4"/>
  <sheetViews>
    <sheetView workbookViewId="0">
      <selection activeCell="D8" sqref="D8"/>
    </sheetView>
  </sheetViews>
  <sheetFormatPr baseColWidth="10" defaultRowHeight="15" x14ac:dyDescent="0.25"/>
  <cols>
    <col min="3" max="3" width="46.7109375" customWidth="1"/>
  </cols>
  <sheetData>
    <row r="2" spans="2:3" x14ac:dyDescent="0.25">
      <c r="B2" s="270" t="s">
        <v>168</v>
      </c>
      <c r="C2" s="271" t="s">
        <v>167</v>
      </c>
    </row>
    <row r="3" spans="2:3" x14ac:dyDescent="0.25">
      <c r="B3" s="270"/>
      <c r="C3" s="271"/>
    </row>
    <row r="4" spans="2:3" ht="132.75" customHeight="1" x14ac:dyDescent="0.25">
      <c r="B4" s="270"/>
      <c r="C4" s="271"/>
    </row>
  </sheetData>
  <mergeCells count="2">
    <mergeCell ref="B2:B4"/>
    <mergeCell ref="C2: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3:J5"/>
  <sheetViews>
    <sheetView workbookViewId="0">
      <selection activeCell="A5" sqref="A5:F5"/>
    </sheetView>
  </sheetViews>
  <sheetFormatPr baseColWidth="10" defaultRowHeight="15" x14ac:dyDescent="0.25"/>
  <cols>
    <col min="1" max="1" width="23.85546875" customWidth="1"/>
  </cols>
  <sheetData>
    <row r="3" spans="1:10" x14ac:dyDescent="0.25">
      <c r="A3" t="s">
        <v>171</v>
      </c>
    </row>
    <row r="5" spans="1:10" ht="219" x14ac:dyDescent="0.25">
      <c r="A5" s="115" t="s">
        <v>170</v>
      </c>
      <c r="B5" s="116" t="s">
        <v>34</v>
      </c>
      <c r="C5" s="116" t="s">
        <v>44</v>
      </c>
      <c r="D5" s="116" t="s">
        <v>28</v>
      </c>
      <c r="E5" s="116" t="s">
        <v>23</v>
      </c>
      <c r="F5" s="125">
        <v>0.1</v>
      </c>
      <c r="G5" s="126"/>
      <c r="H5" s="127"/>
      <c r="I5" s="128"/>
      <c r="J5" s="1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POI2019 </vt:lpstr>
      <vt:lpstr>proyectos 2019</vt:lpstr>
      <vt:lpstr>Presupuesto 2016</vt:lpstr>
      <vt:lpstr>POI 2015 Reg Central Oriental</vt:lpstr>
      <vt:lpstr>Presupuesto 2015</vt:lpstr>
      <vt:lpstr>Modificación 2015</vt:lpstr>
      <vt:lpstr>detalle de subpartidas</vt:lpstr>
      <vt:lpstr>acuerdo minuta POI reunion</vt:lpstr>
      <vt:lpstr>Hoja1</vt:lpstr>
      <vt:lpstr>'POI2019 '!Área_de_impresión</vt:lpstr>
      <vt:lpstr>'POI2019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Hidalgo</dc:creator>
  <cp:lastModifiedBy>Kathia</cp:lastModifiedBy>
  <cp:lastPrinted>2017-09-29T00:31:45Z</cp:lastPrinted>
  <dcterms:created xsi:type="dcterms:W3CDTF">2015-01-16T16:24:43Z</dcterms:created>
  <dcterms:modified xsi:type="dcterms:W3CDTF">2019-12-19T20:38:23Z</dcterms:modified>
</cp:coreProperties>
</file>